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daddy/Downloads/"/>
    </mc:Choice>
  </mc:AlternateContent>
  <xr:revisionPtr revIDLastSave="0" documentId="13_ncr:1_{40F705B2-40E0-104D-A800-CB87C176EAED}" xr6:coauthVersionLast="45" xr6:coauthVersionMax="45" xr10:uidLastSave="{00000000-0000-0000-0000-000000000000}"/>
  <bookViews>
    <workbookView xWindow="2600" yWindow="1120" windowWidth="42460" windowHeight="24980" xr2:uid="{24A04287-AFD7-8547-A146-882AC76938AE}"/>
  </bookViews>
  <sheets>
    <sheet name="DDaTRoleSummaries" sheetId="1" r:id="rId1"/>
    <sheet name="DataEngineer" sheetId="2" r:id="rId2"/>
    <sheet name="DataScientist" sheetId="3" r:id="rId3"/>
    <sheet name="PerformanceAnalyst" sheetId="4" r:id="rId4"/>
    <sheet name="BusinessRelationshipManager" sheetId="5" r:id="rId5"/>
    <sheet name="ChangeandReleaseManager" sheetId="6" r:id="rId6"/>
    <sheet name="CommandandControl" sheetId="7" r:id="rId7"/>
    <sheet name="ApplicationsOperations" sheetId="8" r:id="rId8"/>
    <sheet name="EngineerEndUser" sheetId="9" r:id="rId9"/>
    <sheet name="EngineerInfrastructure" sheetId="10" r:id="rId10"/>
    <sheet name="IncidentManager" sheetId="11" r:id="rId11"/>
    <sheet name="ITServiceManager" sheetId="12" r:id="rId12"/>
    <sheet name="ProblemManager" sheetId="13" r:id="rId13"/>
    <sheet name="ServiceDeskManager" sheetId="14" r:id="rId14"/>
    <sheet name="ServiceTransitionManager" sheetId="15" r:id="rId15"/>
    <sheet name="BusinessAnalysis" sheetId="16" r:id="rId16"/>
    <sheet name="Delivery" sheetId="17" r:id="rId17"/>
    <sheet name="ProductManager" sheetId="18" r:id="rId18"/>
    <sheet name="QATAnalyst" sheetId="19" r:id="rId19"/>
    <sheet name="TestEngineer" sheetId="20" r:id="rId20"/>
    <sheet name="TestManager" sheetId="21" r:id="rId21"/>
    <sheet name="DataArchitect" sheetId="22" r:id="rId22"/>
    <sheet name="DevOps" sheetId="23" r:id="rId23"/>
    <sheet name="InfrastructureEngineer" sheetId="24" r:id="rId24"/>
    <sheet name="NetworkArchitect" sheetId="25" r:id="rId25"/>
    <sheet name="SecurityArchitect" sheetId="26" r:id="rId26"/>
    <sheet name="SoftwareDeveloper" sheetId="27" r:id="rId27"/>
    <sheet name="TechnicalArchitect" sheetId="28" r:id="rId28"/>
    <sheet name="ContentDesigner" sheetId="29" r:id="rId29"/>
    <sheet name="GraphicInteractionDesigner" sheetId="30" r:id="rId30"/>
    <sheet name="ServiceDesigner" sheetId="31" r:id="rId31"/>
    <sheet name="TechnicalWriter" sheetId="32" r:id="rId32"/>
    <sheet name="UserResearcher" sheetId="33" r:id="rId33"/>
  </sheets>
  <definedNames>
    <definedName name="_xlnm.Print_Area" localSheetId="0">DDaTRoleSummaries!$A$2:$AE$146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6" i="1" l="1"/>
  <c r="T139" i="1"/>
  <c r="S10" i="1"/>
  <c r="S143" i="1"/>
  <c r="Q15" i="1"/>
  <c r="W16" i="1"/>
  <c r="W136" i="1"/>
  <c r="Q139" i="1"/>
  <c r="Q141" i="1"/>
  <c r="U139" i="1"/>
  <c r="W13" i="1"/>
  <c r="W144" i="1"/>
  <c r="T14" i="1"/>
  <c r="W119" i="1"/>
  <c r="U143" i="1"/>
  <c r="W10" i="1"/>
  <c r="T16" i="1"/>
  <c r="V140" i="1"/>
  <c r="R136" i="1"/>
  <c r="W138" i="1"/>
  <c r="U15" i="1"/>
  <c r="V68" i="1"/>
  <c r="U11" i="1"/>
  <c r="S141" i="1"/>
  <c r="Q136" i="1"/>
  <c r="R10" i="1"/>
  <c r="T141" i="1"/>
  <c r="R140" i="1"/>
  <c r="S14" i="1"/>
  <c r="U14" i="1"/>
  <c r="R141" i="1"/>
  <c r="R12" i="1"/>
  <c r="W63" i="1"/>
  <c r="R142" i="1"/>
  <c r="V143" i="1"/>
  <c r="V136" i="1"/>
  <c r="U13" i="1"/>
  <c r="R139" i="1"/>
  <c r="S9" i="1"/>
  <c r="W8" i="1"/>
  <c r="T9" i="1"/>
  <c r="Q11" i="1"/>
  <c r="Q12" i="1"/>
  <c r="S140" i="1"/>
  <c r="U137" i="1"/>
  <c r="U142" i="1"/>
  <c r="W15" i="1"/>
  <c r="W14" i="1"/>
  <c r="R8" i="1"/>
  <c r="T142" i="1"/>
  <c r="Q138" i="1"/>
  <c r="T12" i="1"/>
  <c r="Q143" i="1"/>
  <c r="T136" i="1"/>
  <c r="Q10" i="1"/>
  <c r="T15" i="1"/>
  <c r="R11" i="1"/>
  <c r="T10" i="1"/>
  <c r="V67" i="1"/>
  <c r="V144" i="1"/>
  <c r="Q142" i="1"/>
  <c r="S136" i="1"/>
  <c r="W118" i="1"/>
  <c r="W9" i="1"/>
  <c r="R16" i="1"/>
  <c r="V139" i="1"/>
  <c r="T144" i="1"/>
  <c r="R15" i="1"/>
  <c r="U8" i="1"/>
  <c r="V125" i="1"/>
  <c r="T8" i="1"/>
  <c r="U10" i="1"/>
  <c r="S138" i="1"/>
  <c r="U138" i="1"/>
  <c r="V63" i="1"/>
  <c r="Q144" i="1"/>
  <c r="T138" i="1"/>
  <c r="S139" i="1"/>
  <c r="W139" i="1"/>
  <c r="W12" i="1"/>
  <c r="Q8" i="1"/>
  <c r="T137" i="1"/>
  <c r="W11" i="1"/>
  <c r="S15" i="1"/>
  <c r="V16" i="1"/>
  <c r="V138" i="1"/>
  <c r="W68" i="1"/>
  <c r="S11" i="1"/>
  <c r="V10" i="1"/>
  <c r="S13" i="1"/>
  <c r="T11" i="1"/>
  <c r="V9" i="1"/>
  <c r="U144" i="1"/>
  <c r="R138" i="1"/>
  <c r="S8" i="1"/>
  <c r="U140" i="1"/>
  <c r="T143" i="1"/>
  <c r="S12" i="1"/>
  <c r="V142" i="1"/>
  <c r="R14" i="1"/>
  <c r="Q137" i="1"/>
  <c r="Q14" i="1"/>
  <c r="V137" i="1"/>
  <c r="S144" i="1"/>
  <c r="U67" i="1"/>
  <c r="R9" i="1"/>
  <c r="R137" i="1"/>
  <c r="V15" i="1"/>
  <c r="Q140" i="1"/>
  <c r="W143" i="1"/>
  <c r="V11" i="1"/>
  <c r="S142" i="1"/>
  <c r="U9" i="1"/>
  <c r="V13" i="1"/>
  <c r="W124" i="1"/>
  <c r="W137" i="1"/>
  <c r="U12" i="1"/>
  <c r="U16" i="1"/>
  <c r="W142" i="1"/>
  <c r="V8" i="1"/>
  <c r="T13" i="1"/>
  <c r="S16" i="1"/>
  <c r="R143" i="1"/>
  <c r="V119" i="1"/>
  <c r="V14" i="1"/>
  <c r="V124" i="1"/>
  <c r="U136" i="1"/>
  <c r="W140" i="1"/>
  <c r="V118" i="1"/>
  <c r="R13" i="1"/>
  <c r="U141" i="1"/>
  <c r="V12" i="1"/>
  <c r="T140" i="1"/>
  <c r="W67" i="1"/>
  <c r="V141" i="1"/>
  <c r="W141" i="1"/>
  <c r="Q16" i="1"/>
  <c r="W125" i="1"/>
  <c r="Q9" i="1"/>
  <c r="S137" i="1"/>
  <c r="Q13" i="1"/>
  <c r="R144" i="1"/>
  <c r="W133" i="1"/>
  <c r="W130" i="1"/>
  <c r="S130" i="1"/>
  <c r="U133" i="1"/>
  <c r="Q133" i="1"/>
  <c r="T135" i="1"/>
  <c r="U134" i="1"/>
  <c r="Q134" i="1"/>
  <c r="V130" i="1"/>
  <c r="W134" i="1"/>
  <c r="T130" i="1"/>
  <c r="Q131" i="1"/>
  <c r="V134" i="1"/>
  <c r="S134" i="1"/>
  <c r="R135" i="1"/>
  <c r="W135" i="1"/>
  <c r="V132" i="1"/>
  <c r="Q130" i="1"/>
  <c r="V133" i="1"/>
  <c r="U132" i="1"/>
  <c r="U135" i="1"/>
  <c r="Q135" i="1"/>
  <c r="R131" i="1"/>
  <c r="Q132" i="1"/>
  <c r="S131" i="1"/>
  <c r="W132" i="1"/>
  <c r="R134" i="1"/>
  <c r="T132" i="1"/>
  <c r="V135" i="1"/>
  <c r="S132" i="1"/>
  <c r="R133" i="1"/>
  <c r="R130" i="1"/>
  <c r="R132" i="1"/>
  <c r="S133" i="1"/>
  <c r="U130" i="1"/>
  <c r="T131" i="1"/>
  <c r="V131" i="1"/>
  <c r="T134" i="1"/>
  <c r="W131" i="1"/>
  <c r="T133" i="1"/>
  <c r="U131" i="1"/>
  <c r="S135" i="1"/>
  <c r="S128" i="1"/>
  <c r="R126" i="1"/>
  <c r="R125" i="1"/>
  <c r="Q126" i="1"/>
  <c r="U124" i="1"/>
  <c r="Q124" i="1"/>
  <c r="U125" i="1"/>
  <c r="Q125" i="1"/>
  <c r="Q128" i="1"/>
  <c r="R129" i="1"/>
  <c r="S129" i="1"/>
  <c r="V127" i="1"/>
  <c r="U127" i="1"/>
  <c r="S126" i="1"/>
  <c r="U129" i="1"/>
  <c r="S127" i="1"/>
  <c r="T127" i="1"/>
  <c r="T124" i="1"/>
  <c r="W129" i="1"/>
  <c r="T126" i="1"/>
  <c r="U128" i="1"/>
  <c r="R128" i="1"/>
  <c r="V129" i="1"/>
  <c r="T128" i="1"/>
  <c r="R127" i="1"/>
  <c r="V128" i="1"/>
  <c r="Q127" i="1"/>
  <c r="U126" i="1"/>
  <c r="V126" i="1"/>
  <c r="W128" i="1"/>
  <c r="T129" i="1"/>
  <c r="W127" i="1"/>
  <c r="R124" i="1"/>
  <c r="S124" i="1"/>
  <c r="W126" i="1"/>
  <c r="S125" i="1"/>
  <c r="T125" i="1"/>
  <c r="Q129" i="1"/>
  <c r="S119" i="1"/>
  <c r="V122" i="1"/>
  <c r="Q118" i="1"/>
  <c r="T123" i="1"/>
  <c r="Q121" i="1"/>
  <c r="S123" i="1"/>
  <c r="S118" i="1"/>
  <c r="R119" i="1"/>
  <c r="U121" i="1"/>
  <c r="S120" i="1"/>
  <c r="R121" i="1"/>
  <c r="T119" i="1"/>
  <c r="U122" i="1"/>
  <c r="U119" i="1"/>
  <c r="Q119" i="1"/>
  <c r="R122" i="1"/>
  <c r="W121" i="1"/>
  <c r="U118" i="1"/>
  <c r="V123" i="1"/>
  <c r="R120" i="1"/>
  <c r="T122" i="1"/>
  <c r="T118" i="1"/>
  <c r="V121" i="1"/>
  <c r="U123" i="1"/>
  <c r="U120" i="1"/>
  <c r="Q120" i="1"/>
  <c r="T121" i="1"/>
  <c r="W120" i="1"/>
  <c r="T120" i="1"/>
  <c r="V120" i="1"/>
  <c r="W122" i="1"/>
  <c r="Q122" i="1"/>
  <c r="S121" i="1"/>
  <c r="R123" i="1"/>
  <c r="Q123" i="1"/>
  <c r="R118" i="1"/>
  <c r="W123" i="1"/>
  <c r="S122" i="1"/>
  <c r="W113" i="1"/>
  <c r="U114" i="1"/>
  <c r="S117" i="1"/>
  <c r="T116" i="1"/>
  <c r="V113" i="1"/>
  <c r="U115" i="1"/>
  <c r="R113" i="1"/>
  <c r="R115" i="1"/>
  <c r="S115" i="1"/>
  <c r="W114" i="1"/>
  <c r="U117" i="1"/>
  <c r="Q114" i="1"/>
  <c r="W117" i="1"/>
  <c r="Q117" i="1"/>
  <c r="W115" i="1"/>
  <c r="T115" i="1"/>
  <c r="T117" i="1"/>
  <c r="S116" i="1"/>
  <c r="W116" i="1"/>
  <c r="Q116" i="1"/>
  <c r="S113" i="1"/>
  <c r="V115" i="1"/>
  <c r="Q113" i="1"/>
  <c r="T113" i="1"/>
  <c r="T114" i="1"/>
  <c r="U116" i="1"/>
  <c r="S114" i="1"/>
  <c r="V114" i="1"/>
  <c r="R116" i="1"/>
  <c r="Q115" i="1"/>
  <c r="R114" i="1"/>
  <c r="V117" i="1"/>
  <c r="V116" i="1"/>
  <c r="U113" i="1"/>
  <c r="R117" i="1"/>
  <c r="U111" i="1"/>
  <c r="U109" i="1"/>
  <c r="S108" i="1"/>
  <c r="U107" i="1"/>
  <c r="V108" i="1"/>
  <c r="T108" i="1"/>
  <c r="R107" i="1"/>
  <c r="W110" i="1"/>
  <c r="S111" i="1"/>
  <c r="Q109" i="1"/>
  <c r="R111" i="1"/>
  <c r="R112" i="1"/>
  <c r="S107" i="1"/>
  <c r="R109" i="1"/>
  <c r="S112" i="1"/>
  <c r="V111" i="1"/>
  <c r="T110" i="1"/>
  <c r="T107" i="1"/>
  <c r="T111" i="1"/>
  <c r="V110" i="1"/>
  <c r="T112" i="1"/>
  <c r="W112" i="1"/>
  <c r="S110" i="1"/>
  <c r="R108" i="1"/>
  <c r="Q111" i="1"/>
  <c r="Q107" i="1"/>
  <c r="V109" i="1"/>
  <c r="S109" i="1"/>
  <c r="T109" i="1"/>
  <c r="W108" i="1"/>
  <c r="W109" i="1"/>
  <c r="U112" i="1"/>
  <c r="U110" i="1"/>
  <c r="U108" i="1"/>
  <c r="R110" i="1"/>
  <c r="V107" i="1"/>
  <c r="Q112" i="1"/>
  <c r="W107" i="1"/>
  <c r="Q110" i="1"/>
  <c r="V112" i="1"/>
  <c r="W111" i="1"/>
  <c r="Q108" i="1"/>
  <c r="U106" i="1"/>
  <c r="V106" i="1"/>
  <c r="S104" i="1"/>
  <c r="R106" i="1"/>
  <c r="Q105" i="1"/>
  <c r="T105" i="1"/>
  <c r="U104" i="1"/>
  <c r="R104" i="1"/>
  <c r="W106" i="1"/>
  <c r="R105" i="1"/>
  <c r="W105" i="1"/>
  <c r="V104" i="1"/>
  <c r="W104" i="1"/>
  <c r="Q106" i="1"/>
  <c r="U105" i="1"/>
  <c r="V105" i="1"/>
  <c r="S106" i="1"/>
  <c r="S105" i="1"/>
  <c r="T106" i="1"/>
  <c r="Q104" i="1"/>
  <c r="T104" i="1"/>
  <c r="S103" i="1"/>
  <c r="U103" i="1"/>
  <c r="U101" i="1"/>
  <c r="Q101" i="1"/>
  <c r="W101" i="1"/>
  <c r="R102" i="1"/>
  <c r="Q103" i="1"/>
  <c r="T101" i="1"/>
  <c r="W103" i="1"/>
  <c r="U102" i="1"/>
  <c r="Q102" i="1"/>
  <c r="W102" i="1"/>
  <c r="R101" i="1"/>
  <c r="V103" i="1"/>
  <c r="T102" i="1"/>
  <c r="R103" i="1"/>
  <c r="S101" i="1"/>
  <c r="V102" i="1"/>
  <c r="S102" i="1"/>
  <c r="V101" i="1"/>
  <c r="T103" i="1"/>
  <c r="V100" i="1"/>
  <c r="S99" i="1"/>
  <c r="U99" i="1"/>
  <c r="R99" i="1"/>
  <c r="V98" i="1"/>
  <c r="T96" i="1"/>
  <c r="R100" i="1"/>
  <c r="V96" i="1"/>
  <c r="W100" i="1"/>
  <c r="W99" i="1"/>
  <c r="Q96" i="1"/>
  <c r="T97" i="1"/>
  <c r="W97" i="1"/>
  <c r="Q97" i="1"/>
  <c r="Q100" i="1"/>
  <c r="R97" i="1"/>
  <c r="S96" i="1"/>
  <c r="Q98" i="1"/>
  <c r="T99" i="1"/>
  <c r="T98" i="1"/>
  <c r="S98" i="1"/>
  <c r="Q99" i="1"/>
  <c r="U98" i="1"/>
  <c r="W96" i="1"/>
  <c r="U97" i="1"/>
  <c r="R96" i="1"/>
  <c r="V99" i="1"/>
  <c r="S97" i="1"/>
  <c r="V97" i="1"/>
  <c r="U96" i="1"/>
  <c r="U100" i="1"/>
  <c r="R98" i="1"/>
  <c r="W98" i="1"/>
  <c r="T100" i="1"/>
  <c r="S100" i="1"/>
  <c r="W90" i="1"/>
  <c r="U91" i="1"/>
  <c r="W91" i="1"/>
  <c r="U92" i="1"/>
  <c r="Q90" i="1"/>
  <c r="U93" i="1"/>
  <c r="U95" i="1"/>
  <c r="Q92" i="1"/>
  <c r="T90" i="1"/>
  <c r="U94" i="1"/>
  <c r="V95" i="1"/>
  <c r="Q94" i="1"/>
  <c r="Q91" i="1"/>
  <c r="S91" i="1"/>
  <c r="R95" i="1"/>
  <c r="S93" i="1"/>
  <c r="W95" i="1"/>
  <c r="T92" i="1"/>
  <c r="V94" i="1"/>
  <c r="V93" i="1"/>
  <c r="R93" i="1"/>
  <c r="T95" i="1"/>
  <c r="T93" i="1"/>
  <c r="S90" i="1"/>
  <c r="Q93" i="1"/>
  <c r="Q95" i="1"/>
  <c r="R92" i="1"/>
  <c r="S94" i="1"/>
  <c r="T91" i="1"/>
  <c r="T94" i="1"/>
  <c r="S92" i="1"/>
  <c r="V91" i="1"/>
  <c r="R91" i="1"/>
  <c r="W94" i="1"/>
  <c r="U90" i="1"/>
  <c r="V92" i="1"/>
  <c r="W92" i="1"/>
  <c r="W93" i="1"/>
  <c r="R90" i="1"/>
  <c r="V90" i="1"/>
  <c r="R94" i="1"/>
  <c r="S95" i="1"/>
  <c r="W89" i="1"/>
  <c r="Q87" i="1"/>
  <c r="U87" i="1"/>
  <c r="W87" i="1"/>
  <c r="Q88" i="1"/>
  <c r="V87" i="1"/>
  <c r="R89" i="1"/>
  <c r="T89" i="1"/>
  <c r="U88" i="1"/>
  <c r="S87" i="1"/>
  <c r="R87" i="1"/>
  <c r="W88" i="1"/>
  <c r="Q89" i="1"/>
  <c r="R88" i="1"/>
  <c r="T87" i="1"/>
  <c r="U89" i="1"/>
  <c r="V88" i="1"/>
  <c r="V89" i="1"/>
  <c r="T88" i="1"/>
  <c r="S89" i="1"/>
  <c r="S88" i="1"/>
  <c r="S86" i="1"/>
  <c r="Q86" i="1"/>
  <c r="T86" i="1"/>
  <c r="U86" i="1"/>
  <c r="W86" i="1"/>
  <c r="R86" i="1"/>
  <c r="V86" i="1"/>
  <c r="T83" i="1"/>
  <c r="U85" i="1"/>
  <c r="Q85" i="1"/>
  <c r="U83" i="1"/>
  <c r="S84" i="1"/>
  <c r="Q82" i="1"/>
  <c r="R83" i="1"/>
  <c r="Q84" i="1"/>
  <c r="V85" i="1"/>
  <c r="R82" i="1"/>
  <c r="W84" i="1"/>
  <c r="W85" i="1"/>
  <c r="T84" i="1"/>
  <c r="W83" i="1"/>
  <c r="V83" i="1"/>
  <c r="T85" i="1"/>
  <c r="W82" i="1"/>
  <c r="Q83" i="1"/>
  <c r="V84" i="1"/>
  <c r="U84" i="1"/>
  <c r="T82" i="1"/>
  <c r="V82" i="1"/>
  <c r="U82" i="1"/>
  <c r="S85" i="1"/>
  <c r="R85" i="1"/>
  <c r="R84" i="1"/>
  <c r="S83" i="1"/>
  <c r="S82" i="1"/>
  <c r="Q78" i="1"/>
  <c r="W78" i="1"/>
  <c r="V80" i="1"/>
  <c r="V79" i="1"/>
  <c r="Q80" i="1"/>
  <c r="W79" i="1"/>
  <c r="S79" i="1"/>
  <c r="W81" i="1"/>
  <c r="R80" i="1"/>
  <c r="V78" i="1"/>
  <c r="S78" i="1"/>
  <c r="T79" i="1"/>
  <c r="U80" i="1"/>
  <c r="R78" i="1"/>
  <c r="W80" i="1"/>
  <c r="R81" i="1"/>
  <c r="U79" i="1"/>
  <c r="S81" i="1"/>
  <c r="T81" i="1"/>
  <c r="U78" i="1"/>
  <c r="R79" i="1"/>
  <c r="S80" i="1"/>
  <c r="U81" i="1"/>
  <c r="Q79" i="1"/>
  <c r="Q81" i="1"/>
  <c r="V81" i="1"/>
  <c r="T78" i="1"/>
  <c r="T80" i="1"/>
  <c r="R73" i="1"/>
  <c r="U76" i="1"/>
  <c r="V76" i="1"/>
  <c r="V75" i="1"/>
  <c r="U73" i="1"/>
  <c r="Q77" i="1"/>
  <c r="Q75" i="1"/>
  <c r="R74" i="1"/>
  <c r="R75" i="1"/>
  <c r="S74" i="1"/>
  <c r="Q76" i="1"/>
  <c r="S73" i="1"/>
  <c r="R77" i="1"/>
  <c r="T74" i="1"/>
  <c r="T73" i="1"/>
  <c r="W75" i="1"/>
  <c r="Q73" i="1"/>
  <c r="U77" i="1"/>
  <c r="W74" i="1"/>
  <c r="T77" i="1"/>
  <c r="U74" i="1"/>
  <c r="W73" i="1"/>
  <c r="V74" i="1"/>
  <c r="V73" i="1"/>
  <c r="W76" i="1"/>
  <c r="Q74" i="1"/>
  <c r="T75" i="1"/>
  <c r="S77" i="1"/>
  <c r="U75" i="1"/>
  <c r="S75" i="1"/>
  <c r="V77" i="1"/>
  <c r="R76" i="1"/>
  <c r="T76" i="1"/>
  <c r="W77" i="1"/>
  <c r="S76" i="1"/>
  <c r="T72" i="1"/>
  <c r="W71" i="1"/>
  <c r="U70" i="1"/>
  <c r="W69" i="1"/>
  <c r="Q70" i="1"/>
  <c r="W70" i="1"/>
  <c r="U72" i="1"/>
  <c r="S71" i="1"/>
  <c r="S72" i="1"/>
  <c r="T71" i="1"/>
  <c r="T67" i="1"/>
  <c r="W72" i="1"/>
  <c r="R68" i="1"/>
  <c r="T69" i="1"/>
  <c r="U68" i="1"/>
  <c r="Q71" i="1"/>
  <c r="V70" i="1"/>
  <c r="S70" i="1"/>
  <c r="Q67" i="1"/>
  <c r="U71" i="1"/>
  <c r="R72" i="1"/>
  <c r="R71" i="1"/>
  <c r="Q69" i="1"/>
  <c r="S67" i="1"/>
  <c r="T68" i="1"/>
  <c r="S69" i="1"/>
  <c r="U69" i="1"/>
  <c r="R67" i="1"/>
  <c r="S68" i="1"/>
  <c r="V71" i="1"/>
  <c r="V69" i="1"/>
  <c r="V72" i="1"/>
  <c r="R69" i="1"/>
  <c r="Q72" i="1"/>
  <c r="T70" i="1"/>
  <c r="R70" i="1"/>
  <c r="Q68" i="1"/>
  <c r="W65" i="1"/>
  <c r="V66" i="1"/>
  <c r="R64" i="1"/>
  <c r="S66" i="1"/>
  <c r="R65" i="1"/>
  <c r="T64" i="1"/>
  <c r="V64" i="1"/>
  <c r="S65" i="1"/>
  <c r="R63" i="1"/>
  <c r="R66" i="1"/>
  <c r="Q64" i="1"/>
  <c r="W66" i="1"/>
  <c r="S63" i="1"/>
  <c r="U64" i="1"/>
  <c r="Q65" i="1"/>
  <c r="U65" i="1"/>
  <c r="U63" i="1"/>
  <c r="Q63" i="1"/>
  <c r="S64" i="1"/>
  <c r="V65" i="1"/>
  <c r="T63" i="1"/>
  <c r="Q66" i="1"/>
  <c r="U66" i="1"/>
  <c r="T65" i="1"/>
  <c r="T66" i="1"/>
  <c r="W64" i="1"/>
  <c r="S61" i="1"/>
  <c r="R62" i="1"/>
  <c r="Q61" i="1"/>
  <c r="W62" i="1"/>
  <c r="U60" i="1"/>
  <c r="T61" i="1"/>
  <c r="T59" i="1"/>
  <c r="R61" i="1"/>
  <c r="V62" i="1"/>
  <c r="U59" i="1"/>
  <c r="U61" i="1"/>
  <c r="R60" i="1"/>
  <c r="Q60" i="1"/>
  <c r="W60" i="1"/>
  <c r="T62" i="1"/>
  <c r="V59" i="1"/>
  <c r="T60" i="1"/>
  <c r="R59" i="1"/>
  <c r="V60" i="1"/>
  <c r="W61" i="1"/>
  <c r="W59" i="1"/>
  <c r="Q62" i="1"/>
  <c r="V61" i="1"/>
  <c r="S62" i="1"/>
  <c r="S60" i="1"/>
  <c r="S59" i="1"/>
  <c r="U62" i="1"/>
  <c r="Q59" i="1"/>
  <c r="Q58" i="1"/>
  <c r="V56" i="1"/>
  <c r="W57" i="1"/>
  <c r="U56" i="1"/>
  <c r="S55" i="1"/>
  <c r="T57" i="1"/>
  <c r="S56" i="1"/>
  <c r="S58" i="1"/>
  <c r="T55" i="1"/>
  <c r="T58" i="1"/>
  <c r="W58" i="1"/>
  <c r="R57" i="1"/>
  <c r="W55" i="1"/>
  <c r="Q57" i="1"/>
  <c r="V57" i="1"/>
  <c r="R55" i="1"/>
  <c r="S57" i="1"/>
  <c r="W56" i="1"/>
  <c r="R56" i="1"/>
  <c r="V58" i="1"/>
  <c r="U57" i="1"/>
  <c r="Q56" i="1"/>
  <c r="R58" i="1"/>
  <c r="U58" i="1"/>
  <c r="Q55" i="1"/>
  <c r="V55" i="1"/>
  <c r="T56" i="1"/>
  <c r="U55" i="1"/>
  <c r="W54" i="1"/>
  <c r="V53" i="1"/>
  <c r="U54" i="1"/>
  <c r="W53" i="1"/>
  <c r="Q54" i="1"/>
  <c r="R53" i="1"/>
  <c r="T53" i="1"/>
  <c r="S54" i="1"/>
  <c r="R54" i="1"/>
  <c r="Q53" i="1"/>
  <c r="T54" i="1"/>
  <c r="V54" i="1"/>
  <c r="U53" i="1"/>
  <c r="S53" i="1"/>
  <c r="V49" i="1"/>
  <c r="T51" i="1"/>
  <c r="T49" i="1"/>
  <c r="R49" i="1"/>
  <c r="V51" i="1"/>
  <c r="U52" i="1"/>
  <c r="S49" i="1"/>
  <c r="R52" i="1"/>
  <c r="U51" i="1"/>
  <c r="Q50" i="1"/>
  <c r="R51" i="1"/>
  <c r="S52" i="1"/>
  <c r="W49" i="1"/>
  <c r="R50" i="1"/>
  <c r="U49" i="1"/>
  <c r="S50" i="1"/>
  <c r="W52" i="1"/>
  <c r="Q52" i="1"/>
  <c r="V52" i="1"/>
  <c r="W51" i="1"/>
  <c r="T50" i="1"/>
  <c r="T52" i="1"/>
  <c r="W50" i="1"/>
  <c r="S51" i="1"/>
  <c r="Q51" i="1"/>
  <c r="V50" i="1"/>
  <c r="U50" i="1"/>
  <c r="Q49" i="1"/>
  <c r="V47" i="1"/>
  <c r="U48" i="1"/>
  <c r="S47" i="1"/>
  <c r="Q48" i="1"/>
  <c r="W47" i="1"/>
  <c r="R48" i="1"/>
  <c r="S48" i="1"/>
  <c r="Q47" i="1"/>
  <c r="U47" i="1"/>
  <c r="T48" i="1"/>
  <c r="R47" i="1"/>
  <c r="V48" i="1"/>
  <c r="W48" i="1"/>
  <c r="T47" i="1"/>
  <c r="W42" i="1"/>
  <c r="S44" i="1"/>
  <c r="T42" i="1"/>
  <c r="R44" i="1"/>
  <c r="Q44" i="1"/>
  <c r="R46" i="1"/>
  <c r="U43" i="1"/>
  <c r="Q45" i="1"/>
  <c r="W43" i="1"/>
  <c r="V46" i="1"/>
  <c r="U46" i="1"/>
  <c r="W45" i="1"/>
  <c r="T46" i="1"/>
  <c r="V45" i="1"/>
  <c r="Q42" i="1"/>
  <c r="V43" i="1"/>
  <c r="U44" i="1"/>
  <c r="Q46" i="1"/>
  <c r="R43" i="1"/>
  <c r="R45" i="1"/>
  <c r="W44" i="1"/>
  <c r="Q43" i="1"/>
  <c r="S42" i="1"/>
  <c r="U42" i="1"/>
  <c r="T44" i="1"/>
  <c r="S45" i="1"/>
  <c r="S43" i="1"/>
  <c r="U45" i="1"/>
  <c r="R42" i="1"/>
  <c r="W46" i="1"/>
  <c r="S46" i="1"/>
  <c r="V42" i="1"/>
  <c r="T45" i="1"/>
  <c r="T43" i="1"/>
  <c r="V44" i="1"/>
  <c r="V37" i="1"/>
  <c r="Q39" i="1"/>
  <c r="R38" i="1"/>
  <c r="W38" i="1"/>
  <c r="T38" i="1"/>
  <c r="U40" i="1"/>
  <c r="S40" i="1"/>
  <c r="V41" i="1"/>
  <c r="T41" i="1"/>
  <c r="S41" i="1"/>
  <c r="R40" i="1"/>
  <c r="R41" i="1"/>
  <c r="W39" i="1"/>
  <c r="W41" i="1"/>
  <c r="U38" i="1"/>
  <c r="T40" i="1"/>
  <c r="W40" i="1"/>
  <c r="S37" i="1"/>
  <c r="V39" i="1"/>
  <c r="S39" i="1"/>
  <c r="T37" i="1"/>
  <c r="Q40" i="1"/>
  <c r="W37" i="1"/>
  <c r="T39" i="1"/>
  <c r="V40" i="1"/>
  <c r="V38" i="1"/>
  <c r="U39" i="1"/>
  <c r="Q41" i="1"/>
  <c r="R37" i="1"/>
  <c r="U41" i="1"/>
  <c r="Q38" i="1"/>
  <c r="R39" i="1"/>
  <c r="U37" i="1"/>
  <c r="S38" i="1"/>
  <c r="Q37" i="1"/>
  <c r="S36" i="1"/>
  <c r="Q32" i="1"/>
  <c r="U33" i="1"/>
  <c r="W35" i="1"/>
  <c r="R34" i="1"/>
  <c r="U34" i="1"/>
  <c r="W36" i="1"/>
  <c r="S32" i="1"/>
  <c r="R32" i="1"/>
  <c r="V33" i="1"/>
  <c r="V36" i="1"/>
  <c r="T35" i="1"/>
  <c r="W33" i="1"/>
  <c r="Q34" i="1"/>
  <c r="V35" i="1"/>
  <c r="V34" i="1"/>
  <c r="R36" i="1"/>
  <c r="S33" i="1"/>
  <c r="S34" i="1"/>
  <c r="Q35" i="1"/>
  <c r="S35" i="1"/>
  <c r="U36" i="1"/>
  <c r="Q33" i="1"/>
  <c r="W32" i="1"/>
  <c r="T36" i="1"/>
  <c r="T33" i="1"/>
  <c r="U32" i="1"/>
  <c r="R35" i="1"/>
  <c r="U35" i="1"/>
  <c r="T32" i="1"/>
  <c r="R33" i="1"/>
  <c r="T34" i="1"/>
  <c r="V32" i="1"/>
  <c r="W34" i="1"/>
  <c r="Q36" i="1"/>
  <c r="S28" i="1"/>
  <c r="T31" i="1"/>
  <c r="T29" i="1"/>
  <c r="T28" i="1"/>
  <c r="W30" i="1"/>
  <c r="W29" i="1"/>
  <c r="Q28" i="1"/>
  <c r="V28" i="1"/>
  <c r="U29" i="1"/>
  <c r="R30" i="1"/>
  <c r="U28" i="1"/>
  <c r="W31" i="1"/>
  <c r="V30" i="1"/>
  <c r="V29" i="1"/>
  <c r="S29" i="1"/>
  <c r="W28" i="1"/>
  <c r="R31" i="1"/>
  <c r="Q31" i="1"/>
  <c r="T30" i="1"/>
  <c r="U30" i="1"/>
  <c r="Q29" i="1"/>
  <c r="Q30" i="1"/>
  <c r="S31" i="1"/>
  <c r="S30" i="1"/>
  <c r="U31" i="1"/>
  <c r="V31" i="1"/>
  <c r="R29" i="1"/>
  <c r="R28" i="1"/>
  <c r="V25" i="1"/>
  <c r="S27" i="1"/>
  <c r="T26" i="1"/>
  <c r="S25" i="1"/>
  <c r="R25" i="1"/>
  <c r="V26" i="1"/>
  <c r="R26" i="1"/>
  <c r="Q25" i="1"/>
  <c r="U26" i="1"/>
  <c r="Q26" i="1"/>
  <c r="R27" i="1"/>
  <c r="Q27" i="1"/>
  <c r="T25" i="1"/>
  <c r="U27" i="1"/>
  <c r="T27" i="1"/>
  <c r="W25" i="1"/>
  <c r="W26" i="1"/>
  <c r="U25" i="1"/>
  <c r="S26" i="1"/>
  <c r="W27" i="1"/>
  <c r="V27" i="1"/>
  <c r="I54" i="1"/>
  <c r="I89" i="1"/>
  <c r="N54" i="1"/>
  <c r="L90" i="1"/>
  <c r="L55" i="1"/>
  <c r="N91" i="1"/>
  <c r="N58" i="1"/>
  <c r="L98" i="1"/>
  <c r="L80" i="1"/>
  <c r="I46" i="1"/>
  <c r="I73" i="1"/>
  <c r="N46" i="1"/>
  <c r="L74" i="1"/>
  <c r="L47" i="1"/>
  <c r="N75" i="1"/>
  <c r="N50" i="1"/>
  <c r="L82" i="1"/>
  <c r="L64" i="1"/>
  <c r="M81" i="1"/>
  <c r="K111" i="1"/>
  <c r="K82" i="1"/>
  <c r="O111" i="1"/>
  <c r="O82" i="1"/>
  <c r="M112" i="1"/>
  <c r="K86" i="1"/>
  <c r="O115" i="1"/>
  <c r="Q22" i="1"/>
  <c r="M41" i="1"/>
  <c r="O35" i="1"/>
  <c r="K42" i="1"/>
  <c r="K37" i="1"/>
  <c r="L22" i="1"/>
  <c r="N64" i="1"/>
  <c r="L108" i="1"/>
  <c r="L65" i="1"/>
  <c r="I109" i="1"/>
  <c r="I66" i="1"/>
  <c r="N109" i="1"/>
  <c r="L69" i="1"/>
  <c r="I113" i="1"/>
  <c r="N101" i="1"/>
  <c r="N56" i="1"/>
  <c r="L94" i="1"/>
  <c r="L57" i="1"/>
  <c r="N95" i="1"/>
  <c r="I58" i="1"/>
  <c r="I97" i="1"/>
  <c r="L61" i="1"/>
  <c r="N103" i="1"/>
  <c r="N85" i="1"/>
  <c r="K92" i="1"/>
  <c r="O121" i="1"/>
  <c r="O92" i="1"/>
  <c r="M122" i="1"/>
  <c r="M93" i="1"/>
  <c r="K123" i="1"/>
  <c r="O96" i="1"/>
  <c r="M126" i="1"/>
  <c r="Q24" i="1"/>
  <c r="K52" i="1"/>
  <c r="K57" i="1"/>
  <c r="O52" i="1"/>
  <c r="M58" i="1"/>
  <c r="I107" i="1"/>
  <c r="M33" i="1"/>
  <c r="K23" i="1"/>
  <c r="K34" i="1"/>
  <c r="M32" i="1"/>
  <c r="O34" i="1"/>
  <c r="M22" i="1"/>
  <c r="K38" i="1"/>
  <c r="K29" i="1"/>
  <c r="O65" i="1"/>
  <c r="M25" i="1"/>
  <c r="I124" i="1"/>
  <c r="K26" i="1"/>
  <c r="I126" i="1"/>
  <c r="O26" i="1"/>
  <c r="I128" i="1"/>
  <c r="K30" i="1"/>
  <c r="N136" i="1"/>
  <c r="L59" i="1"/>
  <c r="N99" i="1"/>
  <c r="I60" i="1"/>
  <c r="I101" i="1"/>
  <c r="N60" i="1"/>
  <c r="L102" i="1"/>
  <c r="I64" i="1"/>
  <c r="N107" i="1"/>
  <c r="R24" i="1"/>
  <c r="W24" i="1"/>
  <c r="M105" i="1"/>
  <c r="K139" i="1"/>
  <c r="K106" i="1"/>
  <c r="K141" i="1"/>
  <c r="O24" i="1"/>
  <c r="O86" i="1"/>
  <c r="M116" i="1"/>
  <c r="M87" i="1"/>
  <c r="K117" i="1"/>
  <c r="K88" i="1"/>
  <c r="O117" i="1"/>
  <c r="M91" i="1"/>
  <c r="K121" i="1"/>
  <c r="G143" i="1"/>
  <c r="O78" i="1"/>
  <c r="M108" i="1"/>
  <c r="M79" i="1"/>
  <c r="K109" i="1"/>
  <c r="K80" i="1"/>
  <c r="O109" i="1"/>
  <c r="M83" i="1"/>
  <c r="K113" i="1"/>
  <c r="K28" i="1"/>
  <c r="N130" i="1"/>
  <c r="O28" i="1"/>
  <c r="N132" i="1"/>
  <c r="M29" i="1"/>
  <c r="N134" i="1"/>
  <c r="O32" i="1"/>
  <c r="I144" i="1"/>
  <c r="V23" i="1"/>
  <c r="N72" i="1"/>
  <c r="L116" i="1"/>
  <c r="L73" i="1"/>
  <c r="I117" i="1"/>
  <c r="M129" i="1"/>
  <c r="N96" i="1"/>
  <c r="L140" i="1"/>
  <c r="L97" i="1"/>
  <c r="I141" i="1"/>
  <c r="I98" i="1"/>
  <c r="N141" i="1"/>
  <c r="L101" i="1"/>
  <c r="K131" i="1"/>
  <c r="M88" i="1"/>
  <c r="N88" i="1"/>
  <c r="L132" i="1"/>
  <c r="L89" i="1"/>
  <c r="I133" i="1"/>
  <c r="I90" i="1"/>
  <c r="N133" i="1"/>
  <c r="L93" i="1"/>
  <c r="I137" i="1"/>
  <c r="I38" i="1"/>
  <c r="I57" i="1"/>
  <c r="N38" i="1"/>
  <c r="L58" i="1"/>
  <c r="L39" i="1"/>
  <c r="N59" i="1"/>
  <c r="N42" i="1"/>
  <c r="L66" i="1"/>
  <c r="T24" i="1"/>
  <c r="Q23" i="1"/>
  <c r="K84" i="1"/>
  <c r="O113" i="1"/>
  <c r="O84" i="1"/>
  <c r="M114" i="1"/>
  <c r="I24" i="1"/>
  <c r="O22" i="1"/>
  <c r="K143" i="1"/>
  <c r="M23" i="1"/>
  <c r="M144" i="1"/>
  <c r="K24" i="1"/>
  <c r="I118" i="1"/>
  <c r="M27" i="1"/>
  <c r="L129" i="1"/>
  <c r="K140" i="1"/>
  <c r="L99" i="1"/>
  <c r="I143" i="1"/>
  <c r="I100" i="1"/>
  <c r="N143" i="1"/>
  <c r="N100" i="1"/>
  <c r="L144" i="1"/>
  <c r="I104" i="1"/>
  <c r="K137" i="1"/>
  <c r="N48" i="1"/>
  <c r="L78" i="1"/>
  <c r="L49" i="1"/>
  <c r="N79" i="1"/>
  <c r="I50" i="1"/>
  <c r="I81" i="1"/>
  <c r="L53" i="1"/>
  <c r="N87" i="1"/>
  <c r="U24" i="1"/>
  <c r="W22" i="1"/>
  <c r="O94" i="1"/>
  <c r="M124" i="1"/>
  <c r="M95" i="1"/>
  <c r="K125" i="1"/>
  <c r="N66" i="1"/>
  <c r="K76" i="1"/>
  <c r="K105" i="1"/>
  <c r="O76" i="1"/>
  <c r="M106" i="1"/>
  <c r="M77" i="1"/>
  <c r="K107" i="1"/>
  <c r="O80" i="1"/>
  <c r="M110" i="1"/>
  <c r="K118" i="1"/>
  <c r="K68" i="1"/>
  <c r="K89" i="1"/>
  <c r="O68" i="1"/>
  <c r="M90" i="1"/>
  <c r="M69" i="1"/>
  <c r="O91" i="1"/>
  <c r="O72" i="1"/>
  <c r="M98" i="1"/>
  <c r="I102" i="1"/>
  <c r="K133" i="1"/>
  <c r="N102" i="1"/>
  <c r="O54" i="1"/>
  <c r="M62" i="1"/>
  <c r="M55" i="1"/>
  <c r="O63" i="1"/>
  <c r="K56" i="1"/>
  <c r="K65" i="1"/>
  <c r="M59" i="1"/>
  <c r="O71" i="1"/>
  <c r="M80" i="1"/>
  <c r="O46" i="1"/>
  <c r="M46" i="1"/>
  <c r="M47" i="1"/>
  <c r="O47" i="1"/>
  <c r="K48" i="1"/>
  <c r="K49" i="1"/>
  <c r="M51" i="1"/>
  <c r="O55" i="1"/>
  <c r="N80" i="1"/>
  <c r="L124" i="1"/>
  <c r="L81" i="1"/>
  <c r="I125" i="1"/>
  <c r="I82" i="1"/>
  <c r="N125" i="1"/>
  <c r="L85" i="1"/>
  <c r="I129" i="1"/>
  <c r="W23" i="1"/>
  <c r="N40" i="1"/>
  <c r="L62" i="1"/>
  <c r="L41" i="1"/>
  <c r="N63" i="1"/>
  <c r="I42" i="1"/>
  <c r="I29" i="1"/>
  <c r="M65" i="1"/>
  <c r="O83" i="1"/>
  <c r="K66" i="1"/>
  <c r="K85" i="1"/>
  <c r="O66" i="1"/>
  <c r="M86" i="1"/>
  <c r="K70" i="1"/>
  <c r="K93" i="1"/>
  <c r="K136" i="1"/>
  <c r="M57" i="1"/>
  <c r="O67" i="1"/>
  <c r="K58" i="1"/>
  <c r="K69" i="1"/>
  <c r="O58" i="1"/>
  <c r="M70" i="1"/>
  <c r="K62" i="1"/>
  <c r="K77" i="1"/>
  <c r="L91" i="1"/>
  <c r="I135" i="1"/>
  <c r="I92" i="1"/>
  <c r="N135" i="1"/>
  <c r="N92" i="1"/>
  <c r="L136" i="1"/>
  <c r="I96" i="1"/>
  <c r="N139" i="1"/>
  <c r="S23" i="1"/>
  <c r="L51" i="1"/>
  <c r="N83" i="1"/>
  <c r="I52" i="1"/>
  <c r="I85" i="1"/>
  <c r="N52" i="1"/>
  <c r="N32" i="1"/>
  <c r="L46" i="1"/>
  <c r="L33" i="1"/>
  <c r="N47" i="1"/>
  <c r="I34" i="1"/>
  <c r="I49" i="1"/>
  <c r="M97" i="1"/>
  <c r="K127" i="1"/>
  <c r="K98" i="1"/>
  <c r="O127" i="1"/>
  <c r="O98" i="1"/>
  <c r="M128" i="1"/>
  <c r="K102" i="1"/>
  <c r="M132" i="1"/>
  <c r="G128" i="1"/>
  <c r="M89" i="1"/>
  <c r="K119" i="1"/>
  <c r="K90" i="1"/>
  <c r="O119" i="1"/>
  <c r="O90" i="1"/>
  <c r="M120" i="1"/>
  <c r="K94" i="1"/>
  <c r="O123" i="1"/>
  <c r="O38" i="1"/>
  <c r="M30" i="1"/>
  <c r="M39" i="1"/>
  <c r="O31" i="1"/>
  <c r="K40" i="1"/>
  <c r="K33" i="1"/>
  <c r="M43" i="1"/>
  <c r="O39" i="1"/>
  <c r="U23" i="1"/>
  <c r="L83" i="1"/>
  <c r="I127" i="1"/>
  <c r="I84" i="1"/>
  <c r="N127" i="1"/>
  <c r="N84" i="1"/>
  <c r="I22" i="1"/>
  <c r="I25" i="1"/>
  <c r="N22" i="1"/>
  <c r="L26" i="1"/>
  <c r="L23" i="1"/>
  <c r="N27" i="1"/>
  <c r="N26" i="1"/>
  <c r="L34" i="1"/>
  <c r="L141" i="1"/>
  <c r="G79" i="1"/>
  <c r="K100" i="1"/>
  <c r="O129" i="1"/>
  <c r="O100" i="1"/>
  <c r="M130" i="1"/>
  <c r="M101" i="1"/>
  <c r="O131" i="1"/>
  <c r="O104" i="1"/>
  <c r="L117" i="1"/>
  <c r="M49" i="1"/>
  <c r="O51" i="1"/>
  <c r="K50" i="1"/>
  <c r="K53" i="1"/>
  <c r="O50" i="1"/>
  <c r="M54" i="1"/>
  <c r="K54" i="1"/>
  <c r="K61" i="1"/>
  <c r="U22" i="1"/>
  <c r="I94" i="1"/>
  <c r="N137" i="1"/>
  <c r="N94" i="1"/>
  <c r="L138" i="1"/>
  <c r="L95" i="1"/>
  <c r="L75" i="1"/>
  <c r="I119" i="1"/>
  <c r="I76" i="1"/>
  <c r="N119" i="1"/>
  <c r="N76" i="1"/>
  <c r="L120" i="1"/>
  <c r="I80" i="1"/>
  <c r="L37" i="1"/>
  <c r="N114" i="1"/>
  <c r="I111" i="1"/>
  <c r="N111" i="1"/>
  <c r="L112" i="1"/>
  <c r="N115" i="1"/>
  <c r="O102" i="1"/>
  <c r="M103" i="1"/>
  <c r="L103" i="1"/>
  <c r="O75" i="1"/>
  <c r="N23" i="1"/>
  <c r="T23" i="1"/>
  <c r="N104" i="1"/>
  <c r="M78" i="1"/>
  <c r="L106" i="1"/>
  <c r="I106" i="1"/>
  <c r="K44" i="1"/>
  <c r="I44" i="1"/>
  <c r="L130" i="1"/>
  <c r="M45" i="1"/>
  <c r="I48" i="1"/>
  <c r="L134" i="1"/>
  <c r="O124" i="1"/>
  <c r="N51" i="1"/>
  <c r="N78" i="1"/>
  <c r="M26" i="1"/>
  <c r="L54" i="1"/>
  <c r="N82" i="1"/>
  <c r="M34" i="1"/>
  <c r="O70" i="1"/>
  <c r="I28" i="1"/>
  <c r="L114" i="1"/>
  <c r="K72" i="1"/>
  <c r="I32" i="1"/>
  <c r="L118" i="1"/>
  <c r="S22" i="1"/>
  <c r="M73" i="1"/>
  <c r="N30" i="1"/>
  <c r="I74" i="1"/>
  <c r="G56" i="1"/>
  <c r="M24" i="1"/>
  <c r="O21" i="1"/>
  <c r="K130" i="1"/>
  <c r="N25" i="1"/>
  <c r="G89" i="1"/>
  <c r="L52" i="1"/>
  <c r="L36" i="1"/>
  <c r="N43" i="1"/>
  <c r="K67" i="1"/>
  <c r="N12" i="1"/>
  <c r="O144" i="1"/>
  <c r="N45" i="1"/>
  <c r="G53" i="1"/>
  <c r="N13" i="1"/>
  <c r="M85" i="1"/>
  <c r="I134" i="1"/>
  <c r="M14" i="1"/>
  <c r="K71" i="1"/>
  <c r="N29" i="1"/>
  <c r="G90" i="1"/>
  <c r="G91" i="1"/>
  <c r="K129" i="1"/>
  <c r="G49" i="1"/>
  <c r="O105" i="1"/>
  <c r="M18" i="1"/>
  <c r="K110" i="1"/>
  <c r="L84" i="1"/>
  <c r="R20" i="1"/>
  <c r="U17" i="1"/>
  <c r="G15" i="1"/>
  <c r="I91" i="1"/>
  <c r="M20" i="1"/>
  <c r="O85" i="1"/>
  <c r="M142" i="1"/>
  <c r="G136" i="1"/>
  <c r="N122" i="1"/>
  <c r="N16" i="1"/>
  <c r="O53" i="1"/>
  <c r="G139" i="1"/>
  <c r="L77" i="1"/>
  <c r="G111" i="1"/>
  <c r="N65" i="1"/>
  <c r="G76" i="1"/>
  <c r="K35" i="1"/>
  <c r="N73" i="1"/>
  <c r="G142" i="1"/>
  <c r="L45" i="1"/>
  <c r="M60" i="1"/>
  <c r="N49" i="1"/>
  <c r="G55" i="1"/>
  <c r="N128" i="1"/>
  <c r="K81" i="1"/>
  <c r="G118" i="1"/>
  <c r="I103" i="1"/>
  <c r="G43" i="1"/>
  <c r="O41" i="1"/>
  <c r="L13" i="1"/>
  <c r="G122" i="1"/>
  <c r="M13" i="1"/>
  <c r="I21" i="1"/>
  <c r="K32" i="1"/>
  <c r="L96" i="1"/>
  <c r="K11" i="1"/>
  <c r="O106" i="1"/>
  <c r="L121" i="1"/>
  <c r="G109" i="1"/>
  <c r="I15" i="1"/>
  <c r="I16" i="1"/>
  <c r="N69" i="1"/>
  <c r="L125" i="1"/>
  <c r="G45" i="1"/>
  <c r="K87" i="1"/>
  <c r="N21" i="1"/>
  <c r="O128" i="1"/>
  <c r="N89" i="1"/>
  <c r="G34" i="1"/>
  <c r="O61" i="1"/>
  <c r="M111" i="1"/>
  <c r="M102" i="1"/>
  <c r="K59" i="1"/>
  <c r="I23" i="1"/>
  <c r="G99" i="1"/>
  <c r="I108" i="1"/>
  <c r="K19" i="1"/>
  <c r="K122" i="1"/>
  <c r="M38" i="1"/>
  <c r="K114" i="1"/>
  <c r="K43" i="1"/>
  <c r="G104" i="1"/>
  <c r="M53" i="1"/>
  <c r="M92" i="1"/>
  <c r="M72" i="1"/>
  <c r="L137" i="1"/>
  <c r="M19" i="1"/>
  <c r="T17" i="1"/>
  <c r="W18" i="1"/>
  <c r="G19" i="1"/>
  <c r="I130" i="1"/>
  <c r="K144" i="1"/>
  <c r="G23" i="1"/>
  <c r="G54" i="1"/>
  <c r="O18" i="1"/>
  <c r="S21" i="1"/>
  <c r="O14" i="1"/>
  <c r="O17" i="1"/>
  <c r="G135" i="1"/>
  <c r="R18" i="1"/>
  <c r="O25" i="1"/>
  <c r="G144" i="1"/>
  <c r="G137" i="1"/>
  <c r="I63" i="1"/>
  <c r="G9" i="1"/>
  <c r="K95" i="1"/>
  <c r="G58" i="1"/>
  <c r="G13" i="1"/>
  <c r="N116" i="1"/>
  <c r="G61" i="1"/>
  <c r="M48" i="1"/>
  <c r="O116" i="1"/>
  <c r="V18" i="1"/>
  <c r="R17" i="1"/>
  <c r="L127" i="1"/>
  <c r="N93" i="1"/>
  <c r="G62" i="1"/>
  <c r="I75" i="1"/>
  <c r="L135" i="1"/>
  <c r="V19" i="1"/>
  <c r="K13" i="1"/>
  <c r="O45" i="1"/>
  <c r="M123" i="1"/>
  <c r="G81" i="1"/>
  <c r="I10" i="1"/>
  <c r="G35" i="1"/>
  <c r="G95" i="1"/>
  <c r="G36" i="1"/>
  <c r="K63" i="1"/>
  <c r="K17" i="1"/>
  <c r="G127" i="1"/>
  <c r="G46" i="1"/>
  <c r="I56" i="1"/>
  <c r="K128" i="1"/>
  <c r="N41" i="1"/>
  <c r="T19" i="1"/>
  <c r="L14" i="1"/>
  <c r="N98" i="1"/>
  <c r="L56" i="1"/>
  <c r="Q21" i="1"/>
  <c r="O12" i="1"/>
  <c r="G37" i="1"/>
  <c r="V17" i="1"/>
  <c r="K132" i="1"/>
  <c r="L72" i="1"/>
  <c r="N55" i="1"/>
  <c r="N24" i="1"/>
  <c r="L25" i="1"/>
  <c r="I26" i="1"/>
  <c r="L29" i="1"/>
  <c r="K31" i="1"/>
  <c r="K73" i="1"/>
  <c r="M134" i="1"/>
  <c r="M61" i="1"/>
  <c r="M136" i="1"/>
  <c r="O141" i="1"/>
  <c r="T22" i="1"/>
  <c r="O62" i="1"/>
  <c r="N62" i="1"/>
  <c r="O139" i="1"/>
  <c r="M140" i="1"/>
  <c r="N67" i="1"/>
  <c r="N86" i="1"/>
  <c r="M42" i="1"/>
  <c r="L70" i="1"/>
  <c r="N90" i="1"/>
  <c r="M50" i="1"/>
  <c r="L35" i="1"/>
  <c r="N121" i="1"/>
  <c r="O36" i="1"/>
  <c r="N36" i="1"/>
  <c r="I123" i="1"/>
  <c r="O40" i="1"/>
  <c r="I43" i="1"/>
  <c r="N35" i="1"/>
  <c r="N70" i="1"/>
  <c r="O95" i="1"/>
  <c r="L38" i="1"/>
  <c r="N74" i="1"/>
  <c r="O103" i="1"/>
  <c r="R23" i="1"/>
  <c r="I41" i="1"/>
  <c r="M31" i="1"/>
  <c r="L110" i="1"/>
  <c r="K21" i="1"/>
  <c r="M127" i="1"/>
  <c r="K10" i="1"/>
  <c r="G121" i="1"/>
  <c r="N108" i="1"/>
  <c r="G44" i="1"/>
  <c r="O89" i="1"/>
  <c r="K75" i="1"/>
  <c r="N34" i="1"/>
  <c r="K39" i="1"/>
  <c r="L44" i="1"/>
  <c r="G86" i="1"/>
  <c r="N120" i="1"/>
  <c r="I31" i="1"/>
  <c r="M115" i="1"/>
  <c r="K115" i="1"/>
  <c r="O101" i="1"/>
  <c r="L28" i="1"/>
  <c r="G82" i="1"/>
  <c r="N110" i="1"/>
  <c r="G33" i="1"/>
  <c r="K96" i="1"/>
  <c r="O29" i="1"/>
  <c r="N17" i="1"/>
  <c r="K103" i="1"/>
  <c r="I35" i="1"/>
  <c r="G88" i="1"/>
  <c r="M104" i="1"/>
  <c r="V21" i="1"/>
  <c r="U21" i="1"/>
  <c r="I140" i="1"/>
  <c r="O112" i="1"/>
  <c r="O137" i="1"/>
  <c r="G132" i="1"/>
  <c r="I83" i="1"/>
  <c r="G74" i="1"/>
  <c r="M131" i="1"/>
  <c r="I12" i="1"/>
  <c r="G63" i="1"/>
  <c r="I17" i="1"/>
  <c r="I121" i="1"/>
  <c r="G72" i="1"/>
  <c r="O33" i="1"/>
  <c r="N11" i="1"/>
  <c r="O140" i="1"/>
  <c r="O122" i="1"/>
  <c r="I11" i="1"/>
  <c r="N71" i="1"/>
  <c r="G51" i="1"/>
  <c r="N126" i="1"/>
  <c r="M15" i="1"/>
  <c r="M36" i="1"/>
  <c r="O87" i="1"/>
  <c r="G39" i="1"/>
  <c r="O142" i="1"/>
  <c r="M21" i="1"/>
  <c r="M141" i="1"/>
  <c r="L68" i="1"/>
  <c r="G57" i="1"/>
  <c r="L131" i="1"/>
  <c r="N140" i="1"/>
  <c r="I142" i="1"/>
  <c r="O136" i="1"/>
  <c r="I120" i="1"/>
  <c r="G105" i="1"/>
  <c r="L88" i="1"/>
  <c r="K83" i="1"/>
  <c r="L128" i="1"/>
  <c r="O73" i="1"/>
  <c r="O20" i="1"/>
  <c r="L40" i="1"/>
  <c r="K116" i="1"/>
  <c r="G123" i="1"/>
  <c r="K78" i="1"/>
  <c r="L107" i="1"/>
  <c r="O126" i="1"/>
  <c r="K46" i="1"/>
  <c r="G65" i="1"/>
  <c r="G77" i="1"/>
  <c r="N138" i="1"/>
  <c r="U20" i="1"/>
  <c r="K124" i="1"/>
  <c r="L19" i="1"/>
  <c r="K47" i="1"/>
  <c r="N97" i="1"/>
  <c r="G16" i="1"/>
  <c r="M117" i="1"/>
  <c r="Q18" i="1"/>
  <c r="N123" i="1"/>
  <c r="L67" i="1"/>
  <c r="I68" i="1"/>
  <c r="N68" i="1"/>
  <c r="I72" i="1"/>
  <c r="N106" i="1"/>
  <c r="O133" i="1"/>
  <c r="M74" i="1"/>
  <c r="K104" i="1"/>
  <c r="K22" i="1"/>
  <c r="M82" i="1"/>
  <c r="R22" i="1"/>
  <c r="I105" i="1"/>
  <c r="L105" i="1"/>
  <c r="O79" i="1"/>
  <c r="L43" i="1"/>
  <c r="N129" i="1"/>
  <c r="O44" i="1"/>
  <c r="N44" i="1"/>
  <c r="I131" i="1"/>
  <c r="O48" i="1"/>
  <c r="I59" i="1"/>
  <c r="I78" i="1"/>
  <c r="K25" i="1"/>
  <c r="I53" i="1"/>
  <c r="L79" i="1"/>
  <c r="O27" i="1"/>
  <c r="I61" i="1"/>
  <c r="L27" i="1"/>
  <c r="N113" i="1"/>
  <c r="M71" i="1"/>
  <c r="N28" i="1"/>
  <c r="I115" i="1"/>
  <c r="M75" i="1"/>
  <c r="V24" i="1"/>
  <c r="I30" i="1"/>
  <c r="I138" i="1"/>
  <c r="K74" i="1"/>
  <c r="L48" i="1"/>
  <c r="O13" i="1"/>
  <c r="G113" i="1"/>
  <c r="N61" i="1"/>
  <c r="G64" i="1"/>
  <c r="M68" i="1"/>
  <c r="I14" i="1"/>
  <c r="G110" i="1"/>
  <c r="O8" i="1"/>
  <c r="L50" i="1"/>
  <c r="G101" i="1"/>
  <c r="L119" i="1"/>
  <c r="L12" i="1"/>
  <c r="K126" i="1"/>
  <c r="M100" i="1"/>
  <c r="I20" i="1"/>
  <c r="O88" i="1"/>
  <c r="G97" i="1"/>
  <c r="I110" i="1"/>
  <c r="G25" i="1"/>
  <c r="M84" i="1"/>
  <c r="N57" i="1"/>
  <c r="O125" i="1"/>
  <c r="O114" i="1"/>
  <c r="N33" i="1"/>
  <c r="G84" i="1"/>
  <c r="L113" i="1"/>
  <c r="G29" i="1"/>
  <c r="G129" i="1"/>
  <c r="S20" i="1"/>
  <c r="V20" i="1"/>
  <c r="K64" i="1"/>
  <c r="G130" i="1"/>
  <c r="N81" i="1"/>
  <c r="G70" i="1"/>
  <c r="K99" i="1"/>
  <c r="M9" i="1"/>
  <c r="G107" i="1"/>
  <c r="M12" i="1"/>
  <c r="I19" i="1"/>
  <c r="I18" i="1"/>
  <c r="N53" i="1"/>
  <c r="O10" i="1"/>
  <c r="K138" i="1"/>
  <c r="N19" i="1"/>
  <c r="G114" i="1"/>
  <c r="O16" i="1"/>
  <c r="N8" i="1"/>
  <c r="I27" i="1"/>
  <c r="N14" i="1"/>
  <c r="K142" i="1"/>
  <c r="K16" i="1"/>
  <c r="G119" i="1"/>
  <c r="N118" i="1"/>
  <c r="N20" i="1"/>
  <c r="O138" i="1"/>
  <c r="N144" i="1"/>
  <c r="G87" i="1"/>
  <c r="M40" i="1"/>
  <c r="M8" i="1"/>
  <c r="O81" i="1"/>
  <c r="G92" i="1"/>
  <c r="M35" i="1"/>
  <c r="G112" i="1"/>
  <c r="I87" i="1"/>
  <c r="G26" i="1"/>
  <c r="M113" i="1"/>
  <c r="L111" i="1"/>
  <c r="G52" i="1"/>
  <c r="I88" i="1"/>
  <c r="L31" i="1"/>
  <c r="M125" i="1"/>
  <c r="I39" i="1"/>
  <c r="G100" i="1"/>
  <c r="I116" i="1"/>
  <c r="O9" i="1"/>
  <c r="K112" i="1"/>
  <c r="N37" i="1"/>
  <c r="L30" i="1"/>
  <c r="N31" i="1"/>
  <c r="I33" i="1"/>
  <c r="N39" i="1"/>
  <c r="K60" i="1"/>
  <c r="O60" i="1"/>
  <c r="K135" i="1"/>
  <c r="O135" i="1"/>
  <c r="O64" i="1"/>
  <c r="S24" i="1"/>
  <c r="I62" i="1"/>
  <c r="M138" i="1"/>
  <c r="M63" i="1"/>
  <c r="L63" i="1"/>
  <c r="I86" i="1"/>
  <c r="K41" i="1"/>
  <c r="I69" i="1"/>
  <c r="L87" i="1"/>
  <c r="O43" i="1"/>
  <c r="I77" i="1"/>
  <c r="L143" i="1"/>
  <c r="K36" i="1"/>
  <c r="I36" i="1"/>
  <c r="L122" i="1"/>
  <c r="M37" i="1"/>
  <c r="I40" i="1"/>
  <c r="L126" i="1"/>
  <c r="I70" i="1"/>
  <c r="M94" i="1"/>
  <c r="I37" i="1"/>
  <c r="L71" i="1"/>
  <c r="K97" i="1"/>
  <c r="I45" i="1"/>
  <c r="V22" i="1"/>
  <c r="O30" i="1"/>
  <c r="O99" i="1"/>
  <c r="L42" i="1"/>
  <c r="M139" i="1"/>
  <c r="L60" i="1"/>
  <c r="G60" i="1"/>
  <c r="K27" i="1"/>
  <c r="L9" i="1"/>
  <c r="K55" i="1"/>
  <c r="G40" i="1"/>
  <c r="L8" i="1"/>
  <c r="M16" i="1"/>
  <c r="L133" i="1"/>
  <c r="M11" i="1"/>
  <c r="O120" i="1"/>
  <c r="O15" i="1"/>
  <c r="G103" i="1"/>
  <c r="G73" i="1"/>
  <c r="G78" i="1"/>
  <c r="M118" i="1"/>
  <c r="G48" i="1"/>
  <c r="K79" i="1"/>
  <c r="L15" i="1"/>
  <c r="M76" i="1"/>
  <c r="G124" i="1"/>
  <c r="M99" i="1"/>
  <c r="G80" i="1"/>
  <c r="N112" i="1"/>
  <c r="G47" i="1"/>
  <c r="O108" i="1"/>
  <c r="O143" i="1"/>
  <c r="W21" i="1"/>
  <c r="S18" i="1"/>
  <c r="R19" i="1"/>
  <c r="I122" i="1"/>
  <c r="G66" i="1"/>
  <c r="O93" i="1"/>
  <c r="L21" i="1"/>
  <c r="K91" i="1"/>
  <c r="I47" i="1"/>
  <c r="G102" i="1"/>
  <c r="I95" i="1"/>
  <c r="L100" i="1"/>
  <c r="N117" i="1"/>
  <c r="M52" i="1"/>
  <c r="L20" i="1"/>
  <c r="G106" i="1"/>
  <c r="I67" i="1"/>
  <c r="G30" i="1"/>
  <c r="I79" i="1"/>
  <c r="I65" i="1"/>
  <c r="K108" i="1"/>
  <c r="N9" i="1"/>
  <c r="G115" i="1"/>
  <c r="I51" i="1"/>
  <c r="K101" i="1"/>
  <c r="O37" i="1"/>
  <c r="N142" i="1"/>
  <c r="G83" i="1"/>
  <c r="L104" i="1"/>
  <c r="G24" i="1"/>
  <c r="M143" i="1"/>
  <c r="I8" i="1"/>
  <c r="G50" i="1"/>
  <c r="M96" i="1"/>
  <c r="O23" i="1"/>
  <c r="G22" i="1"/>
  <c r="O110" i="1"/>
  <c r="O11" i="1"/>
  <c r="M109" i="1"/>
  <c r="G108" i="1"/>
  <c r="K134" i="1"/>
  <c r="N131" i="1"/>
  <c r="M67" i="1"/>
  <c r="G96" i="1"/>
  <c r="L115" i="1"/>
  <c r="K9" i="1"/>
  <c r="O97" i="1"/>
  <c r="L123" i="1"/>
  <c r="G117" i="1"/>
  <c r="I132" i="1"/>
  <c r="N15" i="1"/>
  <c r="O74" i="1"/>
  <c r="G94" i="1"/>
  <c r="N124" i="1"/>
  <c r="M44" i="1"/>
  <c r="G85" i="1"/>
  <c r="O42" i="1"/>
  <c r="I71" i="1"/>
  <c r="K8" i="1"/>
  <c r="I55" i="1"/>
  <c r="G134" i="1"/>
  <c r="T21" i="1"/>
  <c r="G42" i="1"/>
  <c r="O118" i="1"/>
  <c r="G75" i="1"/>
  <c r="G10" i="1"/>
  <c r="N10" i="1"/>
  <c r="K20" i="1"/>
  <c r="L86" i="1"/>
  <c r="Q17" i="1"/>
  <c r="G116" i="1"/>
  <c r="Q20" i="1"/>
  <c r="S17" i="1"/>
  <c r="K51" i="1"/>
  <c r="G125" i="1"/>
  <c r="M64" i="1"/>
  <c r="G17" i="1"/>
  <c r="K15" i="1"/>
  <c r="I13" i="1"/>
  <c r="G67" i="1"/>
  <c r="O132" i="1"/>
  <c r="G41" i="1"/>
  <c r="G32" i="1"/>
  <c r="K12" i="1"/>
  <c r="G98" i="1"/>
  <c r="K45" i="1"/>
  <c r="O19" i="1"/>
  <c r="L142" i="1"/>
  <c r="G71" i="1"/>
  <c r="M28" i="1"/>
  <c r="G12" i="1"/>
  <c r="L16" i="1"/>
  <c r="L76" i="1"/>
  <c r="I9" i="1"/>
  <c r="I139" i="1"/>
  <c r="U18" i="1"/>
  <c r="S19" i="1"/>
  <c r="L18" i="1"/>
  <c r="M133" i="1"/>
  <c r="N77" i="1"/>
  <c r="G14" i="1"/>
  <c r="Q19" i="1"/>
  <c r="G138" i="1"/>
  <c r="O134" i="1"/>
  <c r="I99" i="1"/>
  <c r="G38" i="1"/>
  <c r="K120" i="1"/>
  <c r="O59" i="1"/>
  <c r="L17" i="1"/>
  <c r="G93" i="1"/>
  <c r="L11" i="1"/>
  <c r="L24" i="1"/>
  <c r="G8" i="1"/>
  <c r="L109" i="1"/>
  <c r="M56" i="1"/>
  <c r="I112" i="1"/>
  <c r="K18" i="1"/>
  <c r="G68" i="1"/>
  <c r="G11" i="1"/>
  <c r="M137" i="1"/>
  <c r="G131" i="1"/>
  <c r="L32" i="1"/>
  <c r="T18" i="1"/>
  <c r="G18" i="1"/>
  <c r="O56" i="1"/>
  <c r="M107" i="1"/>
  <c r="N18" i="1"/>
  <c r="G20" i="1"/>
  <c r="G59" i="1"/>
  <c r="N105" i="1"/>
  <c r="G31" i="1"/>
  <c r="G69" i="1"/>
  <c r="I93" i="1"/>
  <c r="G126" i="1"/>
  <c r="O107" i="1"/>
  <c r="G140" i="1"/>
  <c r="K14" i="1"/>
  <c r="I114" i="1"/>
  <c r="L92" i="1"/>
  <c r="G21" i="1"/>
  <c r="I136" i="1"/>
  <c r="T20" i="1"/>
  <c r="G120" i="1"/>
  <c r="G28" i="1"/>
  <c r="R21" i="1"/>
  <c r="M135" i="1"/>
  <c r="O130" i="1"/>
  <c r="O57" i="1"/>
  <c r="O69" i="1"/>
  <c r="O77" i="1"/>
  <c r="G141" i="1"/>
  <c r="U19" i="1"/>
  <c r="W20" i="1"/>
  <c r="L139" i="1"/>
  <c r="W19" i="1"/>
  <c r="M121" i="1"/>
  <c r="O49" i="1"/>
  <c r="M17" i="1"/>
  <c r="M66" i="1"/>
  <c r="G27" i="1"/>
  <c r="M10" i="1"/>
  <c r="L10" i="1"/>
  <c r="G133" i="1"/>
  <c r="M119" i="1"/>
  <c r="W17" i="1"/>
</calcChain>
</file>

<file path=xl/sharedStrings.xml><?xml version="1.0" encoding="utf-8"?>
<sst xmlns="http://schemas.openxmlformats.org/spreadsheetml/2006/main" count="2907" uniqueCount="571">
  <si>
    <t>Data</t>
  </si>
  <si>
    <t>Head of Data Engineering</t>
  </si>
  <si>
    <t>Lead Data Engineer</t>
  </si>
  <si>
    <t>5</t>
  </si>
  <si>
    <t xml:space="preserve">What a head of Data Engineering does                                                                                                                                                                                                                                                                                                                                                                                                               A head of data engineering leads multi-functional delivery teams to deliver robust data services for their department, other government departments and private sector partners.
Heads of data engineering:
•inspire best practice for data products and services within their teams
•build the data engineering capability by providing technical leadership and career development for the community
•work with other senior team members to identify, plan, develop and deliver data services
</t>
  </si>
  <si>
    <t>AUTY(6)</t>
  </si>
  <si>
    <t>INFL(6)</t>
  </si>
  <si>
    <t>COMP(6)</t>
  </si>
  <si>
    <t>KNGE(6)</t>
  </si>
  <si>
    <t>BUSS(6)</t>
  </si>
  <si>
    <t>DTAM(6)</t>
  </si>
  <si>
    <t>DTAN(5)</t>
  </si>
  <si>
    <t>RLMT(6)</t>
  </si>
  <si>
    <t>SWDN(6)</t>
  </si>
  <si>
    <t>DBDS(5)</t>
  </si>
  <si>
    <t xml:space="preserve">What a Lead Data Engineer does                                                                                                                                                                                                                                                                                                                                                                                                               A lead data engineer is responsible for the design and implementation of numerous complex data flows to connect operational systems, data for analytics and BI systems.
Lead data engineers:
•recognise and share opportunities to re-use existing data flows between their teams
•are responsible for the build of data streaming systems
•coordinate teams and set best practice and standards
•apply knowledge of systems integration to their work
•champion data engineering across government
</t>
  </si>
  <si>
    <t>AUTY(5)</t>
  </si>
  <si>
    <t>INFL(5)</t>
  </si>
  <si>
    <t>COMP(5)</t>
  </si>
  <si>
    <t>KNGE(5)</t>
  </si>
  <si>
    <t>BUSS(5)</t>
  </si>
  <si>
    <t>DTAM(5)</t>
  </si>
  <si>
    <t>RLMT(5)</t>
  </si>
  <si>
    <t>PROG(5)</t>
  </si>
  <si>
    <t>Senior Data Engineer</t>
  </si>
  <si>
    <t xml:space="preserve">What a Senior Data Engineer does                                                                                                                                                                                                                                                                                                                                                                                                               A senior data engineer designs and leads the implementation of data flows to connect operational systems, data for analytics and BI systems.
Senior data engineers:
•recognise opportunities to re-use existing data flows
•lead the build of data streaming systems
•optimise the code to ensure processes perform optimally
•lead work on database management
</t>
  </si>
  <si>
    <t>AUTY(4)</t>
  </si>
  <si>
    <t>INFL(4)</t>
  </si>
  <si>
    <t>COMP(4)</t>
  </si>
  <si>
    <t>KNGE(4)</t>
  </si>
  <si>
    <t>BUSS(4)</t>
  </si>
  <si>
    <t>DTAM(4)</t>
  </si>
  <si>
    <t>DTAN(4)</t>
  </si>
  <si>
    <t>RLMT(4)</t>
  </si>
  <si>
    <t>PROG(4)</t>
  </si>
  <si>
    <t>DBDS(4)</t>
  </si>
  <si>
    <t>Data Engineer</t>
  </si>
  <si>
    <t xml:space="preserve">What a Data Engineer does                                                                                                                                                                                                                                                                                                                                                                                                               A data engineer delivers the designs set by more senior members of the data engineering community.
Data engineers:
•implement data flows to connect operational systems, data for analytics and BI systems
•document source-to-target mappings
•re-engineer manual data flows to enable scaling and repeatable use
•support the build of data streaming systems
•write ETL scripts and code to make sure the ETL process performs optimally
•develop business intelligence reports that can be re-used
•build accessible data for analysis
</t>
  </si>
  <si>
    <t>AUTY(3)</t>
  </si>
  <si>
    <t>INFL(3)</t>
  </si>
  <si>
    <t>COMP(3)</t>
  </si>
  <si>
    <t>KNGE(3)</t>
  </si>
  <si>
    <t>BUSS(3)</t>
  </si>
  <si>
    <t>DTAM(3)</t>
  </si>
  <si>
    <t>DTAN(3)</t>
  </si>
  <si>
    <t>PROG(3)</t>
  </si>
  <si>
    <t>DBDS(3)</t>
  </si>
  <si>
    <t xml:space="preserve"> </t>
  </si>
  <si>
    <t xml:space="preserve">Head of Data Science </t>
  </si>
  <si>
    <t>What a Head of data science does:
A head of data science provides leadership and direction across a programme of multidisciplinary data science projects, managing resources to ensure delivery.
•	are recognised as strategic authorities with technical expertise in cutting edge techniques, defining vision across the organisation
•	are role models to other data scientists and champion adoption of best practice
•	communicate with senior stakeholders and convince them of the strategic value of applying data science</t>
  </si>
  <si>
    <t>INAN(6)</t>
  </si>
  <si>
    <t>INOV(6)</t>
  </si>
  <si>
    <t>VISL(5)</t>
  </si>
  <si>
    <t>Senior Data Scientist</t>
  </si>
  <si>
    <t>What a Senior data scientist does:
A senior data scientist is an expert data scientist who provides support and guidance to teams.
•	are a recognised authority on a number of data science specialisms within government, with some knowledge of cutting edge techniques
•	engage with senior stakeholders and champion the value of data science
•	line manage more junior colleagues
•	communicate the value of data science to senior stakeholders</t>
  </si>
  <si>
    <t>INAN(5)</t>
  </si>
  <si>
    <t>INOV(5)</t>
  </si>
  <si>
    <t>Data Scientist</t>
  </si>
  <si>
    <t>What Data scientist does:
A data scientist is proficient in data science.
•	have recognised technical ability in a number of data science specialisms and provide detailed technical advice on their area of expertise
•	promote and present data science work both within and outside of the organisation
•	engage with stakeholders and champion the value of data science work
•	line manage and mentor junior data scientists
•	manage small project teams</t>
  </si>
  <si>
    <t>5 or 4</t>
  </si>
  <si>
    <t>VISL(4)</t>
  </si>
  <si>
    <t>Junior Data Scientist</t>
  </si>
  <si>
    <t>What a Junior data scientist does:
A junior data scientist is responsible for aspects of existing data science projects.
•	gain valuable hands-on experience working on data science projects
•	are able to apply certain data science techniques and work to develop their technical ability
•	provide limited advice on data science projects within teams
•	identify and communicate lessons learnt during projects and follow good practice
•	clearly communicate the value of data science work to stakeholders</t>
  </si>
  <si>
    <t>4 or 3</t>
  </si>
  <si>
    <t>INAN(4)</t>
  </si>
  <si>
    <t>Trainee Data Scientist</t>
  </si>
  <si>
    <t xml:space="preserve">What a trainee data scientist does
A trainee data scientist is given an experience of practical data science work under supervision from more senior colleagues.
Trainee data scientists move from a strong awareness of the core data science skills of coding, machine learning and statistics to a more effective working knowledge. They develop their understanding of how to apply data science to business problems.
</t>
  </si>
  <si>
    <t>3 or 2</t>
  </si>
  <si>
    <t>INAN(3)</t>
  </si>
  <si>
    <t>SFIA</t>
  </si>
  <si>
    <t>Role</t>
  </si>
  <si>
    <t>SFIA Generic Attributes</t>
  </si>
  <si>
    <t>SFIA Professional Skills</t>
  </si>
  <si>
    <t>DDaT Role</t>
  </si>
  <si>
    <t>DDaT Role Description</t>
  </si>
  <si>
    <t>Level</t>
  </si>
  <si>
    <t>Autonomy</t>
  </si>
  <si>
    <t>Influence</t>
  </si>
  <si>
    <t>Complexity</t>
  </si>
  <si>
    <t>Knowledge</t>
  </si>
  <si>
    <t>Bussiness Skills</t>
  </si>
  <si>
    <t>CS1</t>
  </si>
  <si>
    <t>CS2</t>
  </si>
  <si>
    <t>CS3</t>
  </si>
  <si>
    <t>CS4</t>
  </si>
  <si>
    <t>CS5</t>
  </si>
  <si>
    <t>CS6</t>
  </si>
  <si>
    <t>CS7</t>
  </si>
  <si>
    <t>Head of Performance Analysis</t>
  </si>
  <si>
    <t>6 or 7</t>
  </si>
  <si>
    <t>Lead performance Analyst</t>
  </si>
  <si>
    <t>6 or 5</t>
  </si>
  <si>
    <t>Senior Performance Analyst</t>
  </si>
  <si>
    <t xml:space="preserve">What a Senior Performance Analyst does                                                                                                                                                                                                                                                                                                                                                                                                               A senior performance analyst looks to delegate, automate or up-skill others in analysis where possible and appropriate, provide leadership within their team and proactively use analysis to improve services.
Senior performance analysts:
•may manage 1 or more performance analysts
•are proficient in a wide range of tools and ensure that the team is equipped with the required skills according to the strategy set out by the head of performance analysis
•are skilled and experienced at carrying out the day-to-day activities of a performance analyst, including setting up performance measurement frameworks, while also carrying out increasingly complex analysis working with other teams where necessary
•actively contribute to the performance analysis community within their department or organisation, whilst forging links with other analytical disciplines.
A technical specialist would look to develop tools and techniques to aid others in analysis. They are responsible for the accuracy and quality of data, analysis and how these are used.
</t>
  </si>
  <si>
    <t>Performance Analyst</t>
  </si>
  <si>
    <t>Associate Performance Analyst</t>
  </si>
  <si>
    <t>IT Ops</t>
  </si>
  <si>
    <t>Change and Release Manager</t>
  </si>
  <si>
    <t>Change and Release Analyst</t>
  </si>
  <si>
    <t>3</t>
  </si>
  <si>
    <t>Configuration Analyst</t>
  </si>
  <si>
    <t>Head of Command and Control</t>
  </si>
  <si>
    <t>6</t>
  </si>
  <si>
    <t>Operational Control Manager</t>
  </si>
  <si>
    <t>Senior Ops Analysts C&amp;C</t>
  </si>
  <si>
    <t>C and C  OPs  Analyst</t>
  </si>
  <si>
    <t>Ops Analysts C&amp;C</t>
  </si>
  <si>
    <t>Principal Engineer - Application Operations</t>
  </si>
  <si>
    <t>Lead Engineer - Application Operations</t>
  </si>
  <si>
    <t xml:space="preserve">5 </t>
  </si>
  <si>
    <t>Seniore Engineer - Application Operations</t>
  </si>
  <si>
    <t>Engineer Application Operations</t>
  </si>
  <si>
    <t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t>
  </si>
  <si>
    <t>Associare Engineer - Application Ops</t>
  </si>
  <si>
    <t>Principal Engineer - End User Computing</t>
  </si>
  <si>
    <t>Lead Engineer - End User Computing</t>
  </si>
  <si>
    <t>Senior Engineer - End User Computing</t>
  </si>
  <si>
    <t>Engineer End User Computing</t>
  </si>
  <si>
    <t>Associate Engineer - End User Computing</t>
  </si>
  <si>
    <t>Principal Engineer - Infrastructure Ops</t>
  </si>
  <si>
    <t>Lead Engineer - Infrastructure Operations</t>
  </si>
  <si>
    <t>Senior Engineer - Infrastructure Operations</t>
  </si>
  <si>
    <t>Engineer Infrastructure Ops</t>
  </si>
  <si>
    <t>Associate Engineer - Infrastructure Operations</t>
  </si>
  <si>
    <t>Major Incident Manager</t>
  </si>
  <si>
    <t>Incident Manager</t>
  </si>
  <si>
    <t>Head of IT Service Management</t>
  </si>
  <si>
    <t>Senior IT Service Manager</t>
  </si>
  <si>
    <t xml:space="preserve">What an Senior IT Service Manager does                                                                                                                                                                                                                                                                                                                                                                                                               A senior IT service manager is responsible for service management across platforms, multiple channels and services to ensure service availability, performance and process maturity across this landscape.
</t>
  </si>
  <si>
    <t>IT Service Manager</t>
  </si>
  <si>
    <t>What an IT Service Manager does                                                                                                                                                                                                                                                                                                                                                                                                               An IT service manager is responsible for defining service level agreements (SLAs) and operational level agreements (OLAs) across all relevant business functions.
They manage a fully functioning multi-sourced service support team with a customer-centric support approach across multiple locations, focussed on service availability and performance.
They make sure:
•all service and support functions remain responsive to customer needs
•the service catalogue and wider IT service operations knowledge library is maintained
•adequate reporting and service standards are met for their specific service
•all technical change is communicated and managed, with appropriate governance
•that a programme of continual service improvement is put in place across the wider service delivery function</t>
  </si>
  <si>
    <t>IT Service Analyst</t>
  </si>
  <si>
    <t xml:space="preserve">What an IT Service Analyst does                                                                                                                                                                                                                                                                                                                                                                                                               An IT service analyst is responsible for implementing service level management. They support and escalate to relevant IT service operations functions.
They provide IT business support and make sure that IT hardware and software are delivering the best value for money and are purchased to meet business and user requirements.
They carry out:
•change requests and interfaces between suppliers and the department
•policies, process maps and software rollouts to the estate
</t>
  </si>
  <si>
    <t>Problem Manager</t>
  </si>
  <si>
    <t xml:space="preserve">4 </t>
  </si>
  <si>
    <t>Problem Analyst</t>
  </si>
  <si>
    <t>Head of Service Desk</t>
  </si>
  <si>
    <t>Service Desk Manager</t>
  </si>
  <si>
    <t xml:space="preserve">What a Service Desk Manager does                                                                                                                                                                                                                                                                                                                                                                                                               A service desk manager identifies emerging issues and is a knowledge expert.
They are responsible for the resourcing and development of the team, including the preparation and coordination of service transition activities.
</t>
  </si>
  <si>
    <t>4</t>
  </si>
  <si>
    <t>Senior Service Desk Analyst</t>
  </si>
  <si>
    <t xml:space="preserve">What a Senior Service Desk Analyst does                                                                                                                                                                                                                                                                                                                                                                                                               A senior service desk analyst monitors inbound calls, support operators in service resolution and intervene in difficult calls.
They own and update the script for service desk analysts. They manage availability, coach and develop one or more service desk analysts.
</t>
  </si>
  <si>
    <t>Service Desk Analyst</t>
  </si>
  <si>
    <t xml:space="preserve">What a Service Desk Analyst does                                                                                                                                                                                                                                                                                                                                                                                                               A service desk analyst interacts with customers and is a working operative.
They perform tasks such as taking calls from customers and trying to resolve their queries. They escalate issues to their manager.
</t>
  </si>
  <si>
    <t>Technical</t>
  </si>
  <si>
    <t>Lead Service Transition Manager</t>
  </si>
  <si>
    <t>Service Transition Manager</t>
  </si>
  <si>
    <t>Service Readiness Analyst</t>
  </si>
  <si>
    <t>Service Acceptance Analyst</t>
  </si>
  <si>
    <t>Lead Business Relationship Manager</t>
  </si>
  <si>
    <t>7 or 6</t>
  </si>
  <si>
    <t>Senior Business Relationship Manager</t>
  </si>
  <si>
    <t xml:space="preserve">6 </t>
  </si>
  <si>
    <t>Business Relationship Manager</t>
  </si>
  <si>
    <t>Product Delivery</t>
  </si>
  <si>
    <t>Principal Business Analysts</t>
  </si>
  <si>
    <t>Senior Business Analyst</t>
  </si>
  <si>
    <t>Business Analyst</t>
  </si>
  <si>
    <t>Junior Business Analyst</t>
  </si>
  <si>
    <t>Programme Delivery Manager</t>
  </si>
  <si>
    <t>Service Owner</t>
  </si>
  <si>
    <t>Head of Delivery Management</t>
  </si>
  <si>
    <t>Senior Delivery Manager</t>
  </si>
  <si>
    <t>Delivery Manager</t>
  </si>
  <si>
    <t xml:space="preserve">                                   What a Delivery Manager does                                                                                                                                                                                                                                                                                                                                                                                                               A delivery manager is accountable for the performance of the team.
Delivery managers:
•build and maintain teams, ensuring they are motivated, collaborating and working well
•identify obstacles and help the team to overcome them
•focus the team on what is most important to the delivery of products and services
•encourage and facilitate continuous improvement of the delivery team
•coach and mentor both team members and others to apply the most appropriate agile and lean tools and techniques
The complexity or breadth of products or teams will vary in this role, depending on the context.                                                                                                                                                                                                                                                                                                                                                               </t>
  </si>
  <si>
    <t>Assopciate Del Manager</t>
  </si>
  <si>
    <t>They may work alongside a delivery manager on a larger team, shadowing and providing support, or working to deliver an element themselves under guidance and mentorship.</t>
  </si>
  <si>
    <t>Head Product Manager</t>
  </si>
  <si>
    <t>Lead Product Manager</t>
  </si>
  <si>
    <t xml:space="preserve">Senior Product Manager </t>
  </si>
  <si>
    <t>Product Manager</t>
  </si>
  <si>
    <t>Associate Product Manager</t>
  </si>
  <si>
    <t>QAT</t>
  </si>
  <si>
    <t>Lead QAT Tester</t>
  </si>
  <si>
    <t>QAT Analyst</t>
  </si>
  <si>
    <t>Lead Test Engineer</t>
  </si>
  <si>
    <t>Test Engineer</t>
  </si>
  <si>
    <t>Tester</t>
  </si>
  <si>
    <t>Test Manager</t>
  </si>
  <si>
    <t>Chief Data Architect</t>
  </si>
  <si>
    <t>Senior Data Architect</t>
  </si>
  <si>
    <t>Data Architect</t>
  </si>
  <si>
    <t>Principal Dev Ops</t>
  </si>
  <si>
    <t>Lead Dev Ops</t>
  </si>
  <si>
    <t>Senior DevOps</t>
  </si>
  <si>
    <t>DevOps</t>
  </si>
  <si>
    <t>Junior DevOps</t>
  </si>
  <si>
    <t>Apprentice DevOps</t>
  </si>
  <si>
    <t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t>
  </si>
  <si>
    <t>Principal Infrastructure Engineer</t>
  </si>
  <si>
    <t>Lead Infrastructure Enginner</t>
  </si>
  <si>
    <t>Senior Infrastructure Engineer</t>
  </si>
  <si>
    <t>Infrastructure Engineer</t>
  </si>
  <si>
    <t>Associate Infrastructure Enginneer</t>
  </si>
  <si>
    <t>Lead Network Architect</t>
  </si>
  <si>
    <t>Network Architect</t>
  </si>
  <si>
    <t>Associate Network Architect</t>
  </si>
  <si>
    <t>Principal Security Architect</t>
  </si>
  <si>
    <t>Lead Security Architect</t>
  </si>
  <si>
    <t>Senior Technical Architect</t>
  </si>
  <si>
    <t>Principal Software Developer</t>
  </si>
  <si>
    <t>Lead Software Developer</t>
  </si>
  <si>
    <t>Senior Software Developer</t>
  </si>
  <si>
    <t>Software Developer</t>
  </si>
  <si>
    <t>Junior Software Developer</t>
  </si>
  <si>
    <t>Associate Developer</t>
  </si>
  <si>
    <t>Principal Technical Architect</t>
  </si>
  <si>
    <t>Lead Technical Architect</t>
  </si>
  <si>
    <t>Technical Architect</t>
  </si>
  <si>
    <t>Associate Technical Architect</t>
  </si>
  <si>
    <t>User Centred Design</t>
  </si>
  <si>
    <t>Head of Content Design</t>
  </si>
  <si>
    <t>lead Cntent Designer</t>
  </si>
  <si>
    <t>Senior Content Designer</t>
  </si>
  <si>
    <t>Content Designer</t>
  </si>
  <si>
    <t>Junior Content Designer</t>
  </si>
  <si>
    <t>Associate Contenet Designer</t>
  </si>
  <si>
    <t>Head of Graphic/Interaction Design</t>
  </si>
  <si>
    <t>Lead Graphic/Interaction Designer</t>
  </si>
  <si>
    <t>Senior Graphic/Interaction Designer</t>
  </si>
  <si>
    <t>Graphic/Ineteraction Designer</t>
  </si>
  <si>
    <t>Junior Graphic/Interaction Designer</t>
  </si>
  <si>
    <t>Associate Graphic/Interaction Designer</t>
  </si>
  <si>
    <t>Head of Service Design</t>
  </si>
  <si>
    <t>Lead Service Designer</t>
  </si>
  <si>
    <t>Senior Service Designer</t>
  </si>
  <si>
    <t>Service Designer</t>
  </si>
  <si>
    <t>Junior Service Designer</t>
  </si>
  <si>
    <t>Associate Service Designer</t>
  </si>
  <si>
    <t>Content Strategist</t>
  </si>
  <si>
    <t>Lead Technical Writer</t>
  </si>
  <si>
    <t>Technical Writer</t>
  </si>
  <si>
    <t>Head of User Research</t>
  </si>
  <si>
    <t>7/6</t>
  </si>
  <si>
    <t>Lead User Researcher</t>
  </si>
  <si>
    <t>Senior User Researcher</t>
  </si>
  <si>
    <t>User Researcher</t>
  </si>
  <si>
    <t>Junior User Researcher</t>
  </si>
  <si>
    <t>Associate User Researcher</t>
  </si>
  <si>
    <t>DDaT Cluster</t>
  </si>
  <si>
    <t>DDaT Grouping</t>
  </si>
  <si>
    <t>SFIA
Role Level</t>
  </si>
  <si>
    <t>DataEngineer</t>
  </si>
  <si>
    <t>DataScientist</t>
  </si>
  <si>
    <t>PerformanceAnalyst</t>
  </si>
  <si>
    <t>Role Family</t>
  </si>
  <si>
    <t>BusinessRelationshipManager</t>
  </si>
  <si>
    <t>ChangeandReleaseManager</t>
  </si>
  <si>
    <r>
      <rPr>
        <sz val="12"/>
        <color theme="1"/>
        <rFont val="Arial"/>
        <family val="2"/>
      </rPr>
      <t xml:space="preserve">What an Operational Control Manager does   </t>
    </r>
    <r>
      <rPr>
        <sz val="11"/>
        <color theme="1"/>
        <rFont val="Arial"/>
        <family val="2"/>
      </rPr>
      <t xml:space="preserve">                                                                                                                                                                                                                                                                                                                                                                                                            An operational control manager is accountable for day to day IT operations, acting as the escalation point for incidents and problems.
They ensure effective change management processes which maintain the availability of services using proactive and preventative measures. They may be on call 24/7 or according to business requirements. They may be allowed to address issues across IT operations.
</t>
    </r>
  </si>
  <si>
    <t>CommandandControl</t>
  </si>
  <si>
    <t>ApplicationsOperations</t>
  </si>
  <si>
    <t>EngineerEndUser</t>
  </si>
  <si>
    <t>EngineerInfrastructure</t>
  </si>
  <si>
    <t>IncidentManager</t>
  </si>
  <si>
    <t>ITServiceManager</t>
  </si>
  <si>
    <t>ProblemManager</t>
  </si>
  <si>
    <t>ServiceDeskManager</t>
  </si>
  <si>
    <t>ServiceTransitionManager</t>
  </si>
  <si>
    <t>BusinessAnalysis</t>
  </si>
  <si>
    <t>Delivery</t>
  </si>
  <si>
    <t>ProductManager</t>
  </si>
  <si>
    <t>QATAnalyst</t>
  </si>
  <si>
    <t>TestManager</t>
  </si>
  <si>
    <t>TestEngineer</t>
  </si>
  <si>
    <t>Bussiness
Skills</t>
  </si>
  <si>
    <t>NetworkArchitect</t>
  </si>
  <si>
    <t>DataArchitect</t>
  </si>
  <si>
    <t>InfrastructureEngineer</t>
  </si>
  <si>
    <t>SecurityArchitect</t>
  </si>
  <si>
    <t>SoftwareDeveloper</t>
  </si>
  <si>
    <t>TechnicalArchitect</t>
  </si>
  <si>
    <t>ContentDesigner</t>
  </si>
  <si>
    <t>GraphicInteractionDesigner</t>
  </si>
  <si>
    <t>ServiceDesigner</t>
  </si>
  <si>
    <t>TechnicalWriter</t>
  </si>
  <si>
    <t>UserResearcher</t>
  </si>
  <si>
    <t>SFIA Professional Skills - Core</t>
  </si>
  <si>
    <t>SFIA Professional Skills - Secondary</t>
  </si>
  <si>
    <t>SS1</t>
  </si>
  <si>
    <t>SS2</t>
  </si>
  <si>
    <t>SS3</t>
  </si>
  <si>
    <t>SS4</t>
  </si>
  <si>
    <t>SS5</t>
  </si>
  <si>
    <t>SS6</t>
  </si>
  <si>
    <t>SS7</t>
  </si>
  <si>
    <t xml:space="preserve"> "What a Head of Performance Analysis does                                                                                                                                                                                                                                                                                                                                                                                                               The head of performance analysis leads the performance analysis community, acting as the point of contact between the community and the business.
Heads of performance analysis:
•remove blockers and act as an escalation point for key issues
•set the performance analysis strategy with input from lead and senior performance analysts
•are responsible for defining a framework for quality assurance within performance analysis
•champion performance analysis and performance analysts, working with colleagues across government and other DDaT communities and analytical professions
•manage the organisation’s performance analysis capability through business planning, development and recruitment
"					</t>
  </si>
  <si>
    <t>USEV(6)</t>
  </si>
  <si>
    <t>MEAS(6)</t>
  </si>
  <si>
    <t xml:space="preserve">"What a Lead Performance Analyst does                                                                                                                                                                                                                                                                                                                                                                                                               A lead performance analyst manages more junior performance analysts at any level, coordinating teams or groups of related analysts.
Lead performance analysts:
•assist, take forward and influence the strategy as determined by the head of performance analysis, including data implementation and data architecture
•remove blockers and act as an escalation point for key issues
•are an ambassador for analytics across communities, departments and government
•are responsible for the accuracy and quality of data, analysis and how they are used
•proactively share knowledge and promote a data-driven culture as a leader in the community
•coach and mentor senior performance analysts, performance analysts and associate performance analysts
"					</t>
  </si>
  <si>
    <t>USEV(5)</t>
  </si>
  <si>
    <t>MEAS(5)</t>
  </si>
  <si>
    <t xml:space="preserve">"What a Performance Analyst does                                                                                                                                                                                                                                                                                                                                                                                                               A performance analyst has a strong understanding of a wide range of sources and analytical tools needed for the project they are working on.
Performance analysts:
•are responsible for the performance analysis in their given area and help the project team measure and assess outcomes, for example what good looks like and how it will be measured
•help to plan and ensure project delivery, finding opportunities to share information with the project team, community colleagues and others
•mostly work independently, although seek guidance when necessary
•are adaptable in applying analysis techniques to new contexts, especially when acting as the sole representative for performance analysts on a project
•are able to create a performance measurement framework for a project with the wider team, including identifying reporting requirements, advising on procurement, implementation and validation of tools to deliver against these requirements
•are responsible for the accuracy and quality of data and analysis and how they are used
•are engaged with, and actively contribute to, the performance analysis community
"					</t>
  </si>
  <si>
    <t>USEV(4)</t>
  </si>
  <si>
    <t>MEAS(4)</t>
  </si>
  <si>
    <t xml:space="preserve">"What a Associate Performance Analyst does                                                                                                                                                                                                                                                                                                                                                                                                               An associate performance analyst is a numerate entry level role for those with some experience in analysis or data handling.
Associate performance analysts:
•have the aptitude to learn to use analytical tools and produce standardised reports and charts
•will initially work on projects with limited scope under the guidance of performance analysts and more senior role levels, replicating existing analysis and data techniques
•may progress to greater independence where appropriate
•have the opportunity to develop an understanding of the wider analytics context, tools and techniques
•are responsible for the accuracy and quality of data and analysis, and how they are used
•are engaged in the performance analysis community
"					</t>
  </si>
  <si>
    <t>MEAS(3)</t>
  </si>
  <si>
    <t>USEV(2)</t>
  </si>
  <si>
    <t xml:space="preserve">"What a Lead Business Relationship Manager does                                                                                                                                                                                                                                                                                                                                                                                                               A lead business relationship manager leads engagement with directors, corporate senior leaders, service managers and external stakeholders to ensure their complex needs are understood, prioritised and incorporated into directorate plans and progress communicated throughout the delivery process.
They are responsible for ensuring strategic demand, such as the spending review and services strategy commitments are met and communicated to the appropriate IT operations functions.
They make a positive impact on the business through reduction of costs arising from service issues, increased efficiency and improved communication through better understanding of users’ needs and championing departmental commitment to continual improvement.
"					</t>
  </si>
  <si>
    <t>AUTY(7)</t>
  </si>
  <si>
    <t>INFL(7)</t>
  </si>
  <si>
    <t>COMP(7)</t>
  </si>
  <si>
    <t>KNGE(7)</t>
  </si>
  <si>
    <t>BUSS(7)</t>
  </si>
  <si>
    <t>SLMO(7)</t>
  </si>
  <si>
    <t>ITMG(6)</t>
  </si>
  <si>
    <t xml:space="preserve">"What a senior Business Relationship Manager does                                                                                                                                                                                                                                                                                                                                                                                                               A senior business relationship manager is responsible for managing the directorate’s communication plan and its delivery.
They attend business meetings and management forums. They also provide communications and information for all related digital and technology activities.
"					</t>
  </si>
  <si>
    <t>SLMO(6)</t>
  </si>
  <si>
    <t xml:space="preserve">What a Business Relationship Manager does                                                                                                                                                                                                                                                                                                                                                                                                               A business relationship manager is responsible for the day to day relationships with business stakeholders, ensuring consistency in engagement across the business.
They act as translators and mediators between IT operations and the business. They are the single point of contact for the business.
</t>
  </si>
  <si>
    <t>ITOP(4)</t>
  </si>
  <si>
    <t>SLMO(4)</t>
  </si>
  <si>
    <t xml:space="preserve">What a Change and Release Manager does                                                                                                                                                                                                                                                                                                                                                                                                               A change and release manager makes sure that technical changes to IT services are adequately impact assessed, prioritised, scheduled, authorised and implemented, in line with processes and using appropriate tools, including chairing the Change Advisory Board (CAB).
They provide an escalation point and make decisions for all technical changes. They coordinate releases and interdependencies.
</t>
  </si>
  <si>
    <t>SLMO(5)</t>
  </si>
  <si>
    <t>CHMG(5)</t>
  </si>
  <si>
    <t>RELM(5)</t>
  </si>
  <si>
    <t xml:space="preserve">What a Change and Release Analyst does                                                                                                                                                                                                                                                                                                                                                                                                               A change and release analyst plans and rolls out software, as well as designing and carrying out procedures for the distribution and installation of changes to systems and services.
They carry out analysis after release and set the plan for upcoming changes. They liaise with DevOps and service designers.
</t>
  </si>
  <si>
    <t>SLMO(3)</t>
  </si>
  <si>
    <t>CHMG(3)</t>
  </si>
  <si>
    <t>RELM(3)</t>
  </si>
  <si>
    <t xml:space="preserve">What a Configuration Analyst does                                                                                                                                                                                                                                                                                                                                                                                                               A configuration analyst provides administrative support to the change and release manager, helping maintaining the integrity of the configuration management database (CMDB) and independently solving smaller problems.
</t>
  </si>
  <si>
    <t>AUTY(2)</t>
  </si>
  <si>
    <t>INFL(2)</t>
  </si>
  <si>
    <t>COMP(2)</t>
  </si>
  <si>
    <t>KNGE(2)</t>
  </si>
  <si>
    <t>BUSS(2)</t>
  </si>
  <si>
    <t>SLMO(2)</t>
  </si>
  <si>
    <t>CHMG(2)</t>
  </si>
  <si>
    <t xml:space="preserve">"What a Head of Command and Control does                                                                                                                                                                                                                                                                                                                                                                                                               A head of command and control is responsible for the strategy roadmap, integration and building the capability of the team. They make sure all tools are fit for purpose and meet business requirements.
They may be allowed to address issues across IT operations.
"					</t>
  </si>
  <si>
    <t>ITMG(5)</t>
  </si>
  <si>
    <t xml:space="preserve">What an Operations Analyst does                                                                                                                                                                                                                                                                                                                                                                                                               An operations analyst provides administrative support to their manager and alerts support staff if necessary.
</t>
  </si>
  <si>
    <t>ITOP(3)</t>
  </si>
  <si>
    <t xml:space="preserve">"What an Principal Engineer - Application Operations does                                                                                                                                                                                                                                                                                                                                                                                                               A principal engineer - application operations owns the application strategy and leads on the resourcing and learning and development for their team. They have expert technical understanding and are accountable for vendor and supplier management.
Depending on the complexity, size of a project and the likely impact it will have on the business, they may manage and maintain certain aspects of an application.
"					</t>
  </si>
  <si>
    <t>CIPM(6)</t>
  </si>
  <si>
    <t>ASUP(5)</t>
  </si>
  <si>
    <t xml:space="preserve">"What an Lead Engineer - Application Operations does                                                                                                                                                                                                                                                                                                                                                                                                               A lead engineer - application operations defines the application strategy and the strategy for security administration.
They liaise with leads within IT operations on how applications are performing and changes that need to be put in place. They may manage and maintain certain aspects of an application depending on the complexity, size of a project and the likely impact it will have on the business.
"					</t>
  </si>
  <si>
    <t>CIPM(5)</t>
  </si>
  <si>
    <t>TEST(5)</t>
  </si>
  <si>
    <t xml:space="preserve">"What an Senior Engineer - Application Operations does                                                                                                                                                                                                                                                                                                                                                                                                               A senior engineer - application operations is responsible for code deployment and coordinating change-based activities such as taking services live. They deal with more complex issues.
Depending on the complexity, size of a project and the likely impact it will have on the business, they may manage and maintain certain aspects of an application.
"					</t>
  </si>
  <si>
    <t>ASUP(4)</t>
  </si>
  <si>
    <t>TEST(4)</t>
  </si>
  <si>
    <t>ASUP(3)</t>
  </si>
  <si>
    <t>TEST(3)</t>
  </si>
  <si>
    <t xml:space="preserve">What an Associate Engineer - Application Operations does                                                                                                                                                                                                                                                                                                                                                                                                               An associate engineer - application operations is a trainee position.
Associate engineers work in an established team and support engineers – application operations in their daily work. They receive direction from engineers – application operations.
</t>
  </si>
  <si>
    <t>ASUP(2)</t>
  </si>
  <si>
    <t>TEST(2)</t>
  </si>
  <si>
    <t xml:space="preserve">"What a Principal Engineer - End User Computing does                                                                                                                                                                                                                                                                                                                                                                                                               A principal engineer - end user computing owns the strategy roadmap and leads on the resourcing, learning and development for their team. They look at the bigger picture and understand trends in the business.
"					</t>
  </si>
  <si>
    <t>CSMG(6)</t>
  </si>
  <si>
    <t xml:space="preserve">"What an Lead Engineer - End User Computing does                                                                                                                                                                                                                                                                                                                                                                                                               A lead engineer - end user computing has expert technical understanding and is accountable for vendor and supplier management.
They work with relevant IT operations and other functions, such as technical architecture, to understand lower level productivity, development and feasibility.
"					</t>
  </si>
  <si>
    <t>CSMG(5)</t>
  </si>
  <si>
    <t xml:space="preserve">What an Senior Engineer - End User Computing does                                                                                                                                                                                                                                                                                                                                                                                                               A senior engineer - end user computing is responsible for managing the team but also gets involved in solving technical problems. They manage, coordinate and prioritise tasks to resolve technical incidents as quickly as possible.
They work closely with infrastructure, capacity managers and availability managers to fix technical problems and identify and escalate repeat issues to the lead engineer - end user computing, the incident or problem manager and software developers, or both.
</t>
  </si>
  <si>
    <t>CSMG(4)</t>
  </si>
  <si>
    <t>CSMG(3)</t>
  </si>
  <si>
    <t>HSIN(3)</t>
  </si>
  <si>
    <t xml:space="preserve">What an Associate Engineer - End User Computing does                                                                                                                                                                                                                                                                                                                                                                                                               An associate engineer - end user computing is a trainee. They work in an established team and support engineers - end user computing in their daily work.
They receive direction from engineers - end user computing.
</t>
  </si>
  <si>
    <t>CSMG(2)</t>
  </si>
  <si>
    <t>HSIN(2)</t>
  </si>
  <si>
    <t xml:space="preserve">What an Principal Engineer - Infrastructure Operations does                                                                                                                                                                                                                                                                                                                                                                                                               A principal engineer - infrastructure operations leads and directs IT operations specialist teams in monitoring, operating and supporting technical solutions.
They develop the strategic and tactical roadmaps for technologies and services making sure they are future-proofed and the organisation derives maximum value from investment in technologies.
They own the operational relationships with suppliers making sure services and products are aligned to industry best practice and regulatory and contractual requirements.
</t>
  </si>
  <si>
    <t>SUPP(5)</t>
  </si>
  <si>
    <t xml:space="preserve">What an Lead Engineer - Infrastructure Operations does                                                                                                                                                                                                                                                                                                                                                                                                               A lead engineer - infrastructure operations makes sure the service, contractual and regulatory requirements of the organisation are met by managing the following activities:
•operational support of IT solutions and services
•workload, performance and development of a team of IT operations specialists by building capability to deliver services as required
•third party provision of IT operations services
•provision of expertise to programmes and projects as well as the development of architectural solutions for IT operations solutions throughout the service lifecycle
</t>
  </si>
  <si>
    <t xml:space="preserve">What an Senior Engineer - Infrastructure Operations does                                                                                                                                                                                                                                                                                                                                                                                                               A senior engineer - infrastructure operations act as 2nd or 3rd line support for incidents, problems and changes to solutions and services.
They provide specialist technical support and assistance to projects ensuring delivery of non-functional requirements and to continual service improvement.
They are responsible for preparations and support of IT operations solutions and services - physical or virtual - according to industry and organisational best practices standards, service requirements and key performance Indicators (KPIs) throughout the lifecycle.
They coach and mentor junior team members, and assist in the provision of first class services and consistent levels of capability as required by the organisation
</t>
  </si>
  <si>
    <t xml:space="preserve">What an Associate Engineer - Infrastructure Operations does                                                                                                                                                                                                                                                                                                                                                                                                               An associate engineer - infrastructure operations is a trainee position.
Associate engineers work in an established team and support engineers - infrastructure operations in their daily work. They receive direction from engineers - infrastructure operations.
</t>
  </si>
  <si>
    <t>ITOP(2)</t>
  </si>
  <si>
    <t xml:space="preserve">What an Major Incident Manager does                                                                                                                                                                                                                                                                                                                                                                                                               A major incident manager manages significant outages and crises and reports issues to problem management.
They work closely with workplace services, infrastructure, applications operators and communication managers. In some departments, they may also be the head of service.
</t>
  </si>
  <si>
    <t>USUP(5)</t>
  </si>
  <si>
    <t xml:space="preserve">What an Incident Manager does                                                                                                                                                                                                                                                                                                                                                                                                               An incident manager oversees incidents and restores normal operations as quickly as possible with the least impact on the business or the user. Their responsibilities may, in some departments, mirror those of an engineer - end user computing.
Incident managers:
•work on-site, maintaining the hardware and fixing technical problems as quickly as possible
•provide first time resolution by troubleshooting, diagnosing or escalating faults to the major incident managers and problem managers to investigate and resolve, or both
•coach apprentices and share knowledge with team colleagues
</t>
  </si>
  <si>
    <t>USUP(4)</t>
  </si>
  <si>
    <t xml:space="preserve">What an head of IT Service Management does                                                                                                                                                                                                                                                                                                                                                                                                               A head of IT service management is responsible for setting the vision and strategy for service management, ensuring processes are owned and maturing.
They lead a team ensuring adequate resources and capacity. They represent the IT service management function at a senior level and act as an escalation point for business stakeholders.
</t>
  </si>
  <si>
    <t xml:space="preserve">"What a Problem Manager does                                                                                                                                                                                                                                                                                                                                                                                                               Problem managers aim to resolve and control the root causes of incidents caused by errors within the IT infrastructure. They also work to prevent the recurrence of these incidents. A problem manager picks up feeds from numerous sources, such as the service desk, with the aim of putting in place continual improvement to stop incidents such as regular service outages recurring.
Problem managers:
•resolve emerging and recurring problems and perform root cause analysis to minimise the adverse impact of incidents caused by errors within the IT infrastructure
•work closely with major incident managers
•deal with problems and root cause analysis
"					</t>
  </si>
  <si>
    <t>PBMG(4)</t>
  </si>
  <si>
    <t xml:space="preserve">"What a Problem Analyst does                                                                                                                                                                                                                                                                                                                                                                                                               A problem analyst is responsible for maintaining software systems once they are up and running and, where necessary, support the problem manager in coordinating the resolution of any problems.
"					</t>
  </si>
  <si>
    <t>PBMG(3)</t>
  </si>
  <si>
    <t xml:space="preserve">What a Head of Service Desk does                                                                                                                                                                                                                                                                                                                                                                                                               A head of service desk is responsible for managing a team who provides 1st and 2nd line technical support.
They are responsible for ensuring support of existing and emerging information and communications technology (ICT) services, including providing technical advice to project teams.
They make sure that the support team undertakes development to make sure they can advise on future projects and current issues. They manage and monitor service desk service level agreements (SLAs) and performance.
</t>
  </si>
  <si>
    <t xml:space="preserve">"What a Lead Service Transition Manager does                                                                                                                                                                                                                                                                                                                                                                                                               A lead service transition manager is responsible for the planning and coordination of resources to make sure that services are effectively transitioned into service operation.
They are solely responsible for the coordination activities across projects, suppliers and service teams.
"					</t>
  </si>
  <si>
    <t>SEAC(6)</t>
  </si>
  <si>
    <t>RELM(6)</t>
  </si>
  <si>
    <t xml:space="preserve">What a Service Transition Manager does                                                                                                                                                                                                                                                                                                                                                                                                               A service transition manager accepts products, determines whether they are fit for purpose and assesses readiness against agreed service acceptance criteria.
They make recommendations on go-live, early-life support and service acceptance. They are responsible for ensuring that the acceptance criteria is understood by the wider IT operations.
</t>
  </si>
  <si>
    <t>SEAC(5)</t>
  </si>
  <si>
    <t xml:space="preserve">What a Service Readiness Analyst does                                                                                                                                                                                                                                                                                                                                                                                                               A service readiness analyst tests the products and are accountable for application acceptance and checking whether security criteria have been met.
They flag any potential risks and escalate these to the service transition manager.
</t>
  </si>
  <si>
    <t>SEAC(4)</t>
  </si>
  <si>
    <t xml:space="preserve">What a Service Acceptance Analyst does                                                                                                                                                                                                                                                                                                                                                                                                               A service acceptance analyst coordinates across IT operations and manages the acceptance criteria for any changes within the area.
They validate changes against the acceptance criteria, gathering evidence and creating materials as necessary.
</t>
  </si>
  <si>
    <t>CFMG(3)</t>
  </si>
  <si>
    <t xml:space="preserve">What a Principal Business Analyst does:
A principal business analyst has a good understanding of the enterprise arena and works on multiple, highly complex projects. They are a leader in the BA community (across government and externally) and have functional management, or people management accountabilities, or a combination of both. They proactively share knowledge and are seen as a go-to person in their field whilst also mentoring others and owning key stakeholder relationships. A principal business analyst may lean towards a more specialist or a more management focused career path.
</t>
  </si>
  <si>
    <t>BUAN(6)</t>
  </si>
  <si>
    <t>BPRE(6)</t>
  </si>
  <si>
    <t>BSMO(6)</t>
  </si>
  <si>
    <t>REQM(6)</t>
  </si>
  <si>
    <t xml:space="preserve">What a Senior Business Analyst does:                                                                                                                                                                                                                                                                                                                                                                                                               A senior business analyst has a good understanding of strategic arenas and leads large and complex projects. They have functional and, or people management responsibilities and mentor others.
They develop best practice, own stakeholder relationships and manage communities of practice activities (internally and across government).
</t>
  </si>
  <si>
    <t>BUAN(5)</t>
  </si>
  <si>
    <t>BPRE(5)</t>
  </si>
  <si>
    <t>BSMO(5)</t>
  </si>
  <si>
    <t>REQM(5)</t>
  </si>
  <si>
    <t>What a Business Analyst does                                                                                                                                                                                                                                                                                                                                                                                                                         A business analyst leads small to medium sized projects and supports larger and more complex projects. They manage stakeholder relationships, can work independently and have a good understanding of their own work area. They advance the BA community through sharing of best practice and mentoring others</t>
  </si>
  <si>
    <t>BUAN(4)</t>
  </si>
  <si>
    <t>BSMO(4)</t>
  </si>
  <si>
    <t>REQM(4)</t>
  </si>
  <si>
    <t>What a Junior Business Analyst does  
A junior business analyst receives direction from more senior BAs (task based delivery) but is responsible for the output. Has limited toolset and seldom works alone. Supports stakeholder relationship management.</t>
  </si>
  <si>
    <t>BUAN(3)</t>
  </si>
  <si>
    <t>BSMO(3)</t>
  </si>
  <si>
    <t>REQM(3)</t>
  </si>
  <si>
    <t>What a Programme Delivery Manager does                                                                                                                                                                                                                                                                                                                                                                                                               A programme delivery manager is accountable for the delivery of complex products and services that are delivered by multiple teams or have high technical or political risk.
They will:
•manage dependencies of varying complexity, potentially planning and feeding into larger programmes and portfolios
•remove blockers and manage risks, commercials, budgets and people
•balance objectives and can redeploy people and resources as priorities change
•have an in depth knowledge of agile and other methodologies
•are responsible for understanding, managing and communicating between complex stakeholder groups, balancing priorities
•are the initial escalation point for the programme and must have an awareness of the bigger picture
Programme delivery managers support the programme director by overseeing the delivery of their vision for the programme. They support and coach delivery managers.</t>
  </si>
  <si>
    <t>PGMG(7)</t>
  </si>
  <si>
    <t>ITCM(6)</t>
  </si>
  <si>
    <t xml:space="preserve">What a Service Owner does                                                                                                                                                                                                                                                                                                                                                                                                               A service owner is accountable for the quality of their service. They adopt a portfolio view, managing end-to-end services which include multiple products and channels. They operate at scale and provide the connection between multidisciplinary business areas and stakeholders.
Service owners make sure the necessary business processes are followed and participate in the governance of the service, including acting as a point of escalation for the delivery teams. They own the budget and allocate funding to areas of the service based on their decisions about priorities. They communicate the benefits and performance of their service, and are ultimately responsible for the successful operation and continuous improvement of the service.
</t>
  </si>
  <si>
    <t>HCEV(6)</t>
  </si>
  <si>
    <t>RLMT(7)</t>
  </si>
  <si>
    <t>FMIT(6)</t>
  </si>
  <si>
    <t>(DEMM(6)</t>
  </si>
  <si>
    <t>What a Head of (Agile) Delivery Management does                                                                                                                                                                                                                                                                                                                                                                                                               The head of delivery management is an experienced practitioner who exemplifies what good looks like across the delivery roles.
As a head of delivery management you will:
•represent and champion the role within their department, across government and in industry
•lead the community of practice for this role and build capability and excellence (in an agile, lean practice)
•be responsible for the recruitment of the right people to the right teams.
•support professional development and continuous improvement of their community.
•work with other heads of roles to promote effective cross-functional delivery
•be a skilled team leader who is able to confidently communicate the value of the role to digital and non-digital stakeholders
•be credible and influential across departments</t>
  </si>
  <si>
    <t>PRMG(7)</t>
  </si>
  <si>
    <t>What a Senior Delivery Manager does                                                                                                                                                                                                                                                                                                                                                                                                               A senior delivery manager is accountable for effective delivery of complex, high-risk products and services. They have strong communication skills and engage senior stakeholders.
The role is similar to a delivery manager role, but senior delivery managers have more experience across a range of products and services, throughout the entire lifecycle, and have greater responsibility and accountability as the main point of escalation. They coach and mentor delivery managers.</t>
  </si>
  <si>
    <t>PRMG(6)</t>
  </si>
  <si>
    <t>INFl(5)</t>
  </si>
  <si>
    <t>PRMG(5)</t>
  </si>
  <si>
    <t>INFl(4)</t>
  </si>
  <si>
    <t>PRMG(4)</t>
  </si>
  <si>
    <t>What a Head of Product Management does                                                                                                                                                                                                                                                                                                                                                                                                               A head of product management provides support to all product managers in the organisation. They have expert product management skills and are required to coach others to increase professionalism.
They work with other communities and organisation management to represent community interests. They oversee every member of the community, their role, their assignments, development, pay and performance.
They manage hiring, development, moves and exits from the community, covering civil servants and contractors. They line manage senior and lead product mangers.</t>
  </si>
  <si>
    <t>PROD(6)</t>
  </si>
  <si>
    <t xml:space="preserve">What a Lead Product Manager does                                                                                                                                                                                                                                                                                                                                                                                                               A lead product manager is the lead for the product team in their programme or service. They are as interested in managing people as managing products. They work closely with the head of product (where they exist as a separate role) to provide leadership and direction to all products in a programme or a local product community. They maintain the high level roadmap.
They are likely to be involved in a range of programme management activities in support of the service owner or programme lead. They are involved in hiring associate product managers, product managers, senior product managers and contractors. They provide leadership in their programmes and across the local community.
</t>
  </si>
  <si>
    <t>PROD(5)</t>
  </si>
  <si>
    <t>What a Senior Product Manager does                                                                                                                                                                                                                                                                                                                                                                                                               Senior product managers manage multiple products or a single product that is especially complex, high risk or sensitive. They may line manage associate product managers and product managers. They have expert product management skills.
They may be involved in elements of programme management activity. They are involved in hiring associates, product managers and contractors.</t>
  </si>
  <si>
    <t>PROD(4)</t>
  </si>
  <si>
    <t>PROD(3)</t>
  </si>
  <si>
    <t>USEV(3)</t>
  </si>
  <si>
    <t xml:space="preserve">
What an Associate Product Manager does      Associate product managers manage subsets of features or components of a product in either its prototype state or once it is live and being incrementally improved. They report to a more senior product manager. They are learning basic product management techniques.
This can be an entry level role for civil servants who may be looking to progress to product manager or those on emerging talent schemes.                                                                                                                                                                                                                                                                                                                                                                                                         </t>
  </si>
  <si>
    <t>REQM(2)</t>
  </si>
  <si>
    <t xml:space="preserve">"What a Lead QAT Analyst does                                                                                                                                                                                                                                                                                                                                                                                                               A lead QAT analyst sets the strategy for test analysis, establishing standards and methods. They are accountable and responsible for activities at high risk.
Lead QAT analysts:
•take both a business and an operational view
•have management responsibilities - coaching and mentoring their staff
•lead the delivery practice, focusing on complex problem solving and influencing senior team members
•are specialists in an area of testing and influence the QAT industry
•have expert technical understanding and provide advice to project teams
"					</t>
  </si>
  <si>
    <t>TEST(6)</t>
  </si>
  <si>
    <t>QUAS(5)</t>
  </si>
  <si>
    <t xml:space="preserve">"What a Senior QAT Analyst does                                                                                                                                                                                                                                                                                                                                                                                                               Senior QAT analysts have similar responsibilities to a QAT analyst but at a more complex level and on a greater scale.
Senior QAT analysts:
•take a business and an operational view to finding solutions to complex problems
•provide test coverage support for test engineers and software developers
•come up with functional and non-functional testing procedures and requirements
"					</t>
  </si>
  <si>
    <t xml:space="preserve">"What a QAT Analyst does                                                                                                                                                                                                                                                                                                                                                                                                               A QAT analyst will undertake and execute appropriate test design and perform exploratory testing.
QAT analysts:
•collaborate with delivery teams and determine the testability of functional and non-functional requirements
•have domain and business knowledge
•take a business and operational view when analysing the system under test
"					</t>
  </si>
  <si>
    <t>QUAS(4)</t>
  </si>
  <si>
    <t xml:space="preserve">"What a QAT Tester does                                                                                                                                                                                                                                                                                                                                                                                                               Testers work closely with test engineers and QAT analysts to learn the activities and techniques required to establish the basis of testing.
They have domain and business knowledge. They develop test scripts under supervision. They raise and manage defects.
"					</t>
  </si>
  <si>
    <t>QUAS(3)</t>
  </si>
  <si>
    <t xml:space="preserve">"What a Lead Test Engineer does                                                                                                                                                                                                                                                                                                                                                                                                               A lead test engineer writes new automation test frameworks based on project requirements.
Lead test engineers:
•promote the use of open source tools and are proficient in multiple test scripting languages
•have a presence in external test communities and regularly share learning
•work closely with leads across the digital, data and technology profession to champion quality
•guide test team members to design test strategies - this may involve more complex and larger scale delivery
•manage communications between projects to control integration and dependencies
"					</t>
  </si>
  <si>
    <t xml:space="preserve">"What a Senior Test Engineer does                                                                                                                                                                                                                                                                                                                                                                                                               A senior test engineer has similar responsibilities to a test engineer but at a more complex level and on a greater scale.
Senior test engineers:
•raise risks arising from the automation test results
•identify new and implement existing test frameworks to improve confidence in testing
•are proficient in a range of coding languages - even though they might be an expert in only one
•mentor and advise other team members in testing practices
"					</t>
  </si>
  <si>
    <t xml:space="preserve">What a Test Engineer does                                                                                                                                                                                                                                                                                                                                                                                                               A test engineer is responsible for writing, debugging and refactoring test code.
Test engineers:
•work closely with software developers to reach a common understanding of the code base and test coverage at unit level
•collaborate with analysts to make sure the required business scenarios are covered in the acceptance test scripts
•test engineers work on both functional and non-functional areas of an application
•coach and mentor testers
</t>
  </si>
  <si>
    <t xml:space="preserve">"What a Tester does                                                                                                                                                                                                                                                                                                                                                                                                               Testers work closely with test engineers and Testers to learn the activities and techniques required to establish the basis of testing.
They have domain and business knowledge. They develop test scripts under supervision. They raise and manage defects.
"					</t>
  </si>
  <si>
    <t xml:space="preserve">What a Test Manager does                                                                                                                                                                                                                                                                                                                                                                                                               A test manager takes ownership for delivery, creates the strategy and leads its implementation.
Test managers:
•are responsible for test improvement and optimisation
•may promote and advocate test capabilities internally and outside the government
•take responsibility for talent, succession planning and supplier management
•make key decisions relating to test within the context of the delivery environment
</t>
  </si>
  <si>
    <t xml:space="preserve">"What a Chief Data Architect does                                                                                                                                                                                                                                                                                                                                                                                                               A chief data architect sets the vision for the organisation’s use of data as directed by the appropriate governance body.
Chief data architects:
•oversee the design of multiple data models and have a broad understanding of how each model fulfils the needs of the business
•are accountable for the definition of the organisation’s data strategy
•champion data architecture across government, and set the standards and ways of working for the data architecture community
•provide advice to project teams and oversee the management of the full data life-cycle
•have responsibility for making sure that organisations systems are designed in accordance with the data architecture
"					</t>
  </si>
  <si>
    <t>STPL(7)</t>
  </si>
  <si>
    <t>DTAN(6)</t>
  </si>
  <si>
    <t xml:space="preserve">"What a Senior Data Architect does                                                                                                                                                                                                                                                                                                                                                                                                               A senior data architect delivers the vision for the organisation as set by the chief data architect.
Senior data architects:
•design data models and metadata systems and help chief data architects to interpret business needs
•provide oversight and advice to other data architects who are undertaking the design of data models and support the management of data dictionaries
•make sure that their respective teams are working to the standards set for the organisation by the chief data architect
•work with technical architects to make sure that organisation’s systems are designed in accordance with the appropriate data architecture
"					</t>
  </si>
  <si>
    <t>STPL(6)</t>
  </si>
  <si>
    <t xml:space="preserve">What a Data Architect does                                                                                                                                                                                                                                                                                                                                                                                                               A data architect designs and builds data models to fulfil the strategic data needs of the business as defined by chief data architects.
They undertake design, support and provide guidance for the upgrade, management, de-commission and archive of data in compliance with data policy. They also provide input into data dictionaries.													
														</t>
  </si>
  <si>
    <t>ARCH(4)</t>
  </si>
  <si>
    <t xml:space="preserve">"What a Development Operations does                                                                                                                                                                                                                                                                                                                                                                                                               A principal DevOp leads and plans development across large or multiple teams, defining the strategic vision for delivery.
Principal DevOps:
•identify, test and champion the adoption of emerging technologies
•ensure security, stability and capacity are embedded in the development and deployment of services
•develop the team’s capability by rewarding high performers
•shape career paths and recruit the right talent
•identify skills gaps and key dependencies within technical teams
"					</t>
  </si>
  <si>
    <t>DESN(5)*</t>
  </si>
  <si>
    <t>PROG(6)</t>
  </si>
  <si>
    <t>SINT(6)</t>
  </si>
  <si>
    <t>IITMG(6)</t>
  </si>
  <si>
    <t>SCTY(5)</t>
  </si>
  <si>
    <t xml:space="preserve">"What a lead Development Operations does                                                                                                                                                                                                                                                                                                                                                                                                               A lead DevOp leads 1 or a small number of related project teams and contributes to the development of the strategic direction.
Lead DevOps:
•act as technical product owners, developing medium-long term strategies for product lines
•provide technical leadership and guidance through coaching and mentoring
•lead the sharing of knowledge and good practice
"					"What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</si>
  <si>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SINT(5)</t>
  </si>
  <si>
    <t xml:space="preserve">What a Senior Development Operations does                                                                                                                                                                                                                                                                                                                                                                                                               A senior DevOp delivers and integrates software to form a complete DevOps toolchain. They are responsible for planning and designing large groups of stories.
Senior DevOps:
•transform technical requirements into an effective DevOps toolchain to enable product delivery
•provide coaching and mentoring to more junior colleagues
•make sure deployment strategies for products are repeatable, scalable and highly available
•have a deep technical knowledge, providing support to delivery teams and solving complex problems
</t>
  </si>
  <si>
    <t>DESN(4)*</t>
  </si>
  <si>
    <t>SINT(4)</t>
  </si>
  <si>
    <t xml:space="preserve">"What a Development Operations does                                                                                                                                                                                                                                                                                                                                                                                                               A DevOps delivers automated software components that form part of a DevOps toolchain.
DevOps:
•transform technical requirements into DevOps processes
•build complex stories without additional support
•manage live test environments
•identify and resolve issues preventing delivery
"					</t>
  </si>
  <si>
    <t>SWDN(3)</t>
  </si>
  <si>
    <t>SINT(3)</t>
  </si>
  <si>
    <t xml:space="preserve">"What a Junior Development Operations does                                                                                                                                                                                                                                                                                                                                                                                                               A junior DevOps learns on the job by building software components.
Junior DevOps:
•assist in the building of a complex story
•work under supervision
•are involved in implementation but not planning
"					</t>
  </si>
  <si>
    <t>SWDN(2)</t>
  </si>
  <si>
    <t>PROG(2)</t>
  </si>
  <si>
    <t>SINT(2)</t>
  </si>
  <si>
    <t>AUTY(1)</t>
  </si>
  <si>
    <t>INFL(1)</t>
  </si>
  <si>
    <t>COMP(1)</t>
  </si>
  <si>
    <t>KNGE(1)</t>
  </si>
  <si>
    <t>BUSS(1)</t>
  </si>
  <si>
    <t>TEST(1)</t>
  </si>
  <si>
    <t>INCA(1)</t>
  </si>
  <si>
    <t xml:space="preserve">"What a Infrastructure Engineer does                                                                                                                                                                                                                                                                                                                                                                                                               A principal infrastructure engineer is an accomplished technical leader.
Principal infrastructure engineers:
•develop the strategic and tactical engineering roadmaps for technologies and services in their area of responsibility, making sure that they are future proofed and that the organisation derives maximum value from investment in technologies
•may own the operational relationships with suppliers making sure services and products are delivered and aligned to industry best practice, regulatory and contractual requirements
•work with technical architects to translate the architectural designs into operations and supports technical architects in operationalising the designs
•lead and direct infrastructure specialists teams in building, managing, supporting and maintaining solutions according to departmental policy - if taking a managerial path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</si>
  <si>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ITOP(5)</t>
  </si>
  <si>
    <t>DESN(6)</t>
  </si>
  <si>
    <t xml:space="preserve">"What a Lead Infrastructure Engineer does                                                                                                                                                                                                                                                                                                                                                                                                               A lead infrastructure engineer manages third party provision of infrastructure services and the provision of expertise to develop architectural solutions for infrastructure services throughout the service lifecycle.
Lead infrastructure engineers:
•oversee programmes and projects
•work with technical architects to translate the architectural designs into operations and support technical architects in operationalising the designs.
Lead infrastructure engineers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</si>
  <si>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DESN(5)</t>
  </si>
  <si>
    <t>What a Senior Infrastructure Engineer does                                                                                                                                                                                                                                                                                                                                                                                                               A senior infrastructure engineer builds, administers, supports and maintains solutions as directed and according to departmental policy.
Senior infrastructure engineers work:
•in a team of infrastructure specialists and engineers ensuring services are integrated, delivered and operated as required
•with and support third parties in providing infrastructure services
•with technical architects to translate architectural designs into operations
They provide input in to overall management - workforce, budget, technology roadmaps, projects and tasks.
Those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</si>
  <si>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HSIN(4)</t>
  </si>
  <si>
    <t>DESN(4)</t>
  </si>
  <si>
    <t>What a Infrastructure Engineer does                                                                                                                                                                                                                                                                                                                                                                                                               An infrastructure engineer supports and maintains infrastructure solutions and services as directed and according to departmental policy.
They works in a team of infrastructure specialists and engineers making sure services are delivered and used as required. Works with and supports third parties to provide infrastructure services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</si>
  <si>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 xml:space="preserve">"What a Associate Infrastructure Engineer does                                                                                                                                                                                                                                                                                                                                                                                                               An associate infrastructure engineer works in an established team and supports infrastructure engineers in their daily work. They receive direction from infrastructure engineers. The role is a trainee position.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</si>
  <si>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 xml:space="preserve">"What a Lead Network Architect does                                                                                                                                                                                                                                                                                                                                                                                                               A lead network architect is accountable for designs and networks representing their business area.
Lead network architects:
•are a point of escalation and actively input into governance forums that determine IT strategy
•cascade messages, standards and best practice from other architecture teams and design authorities to the network architecture team
•act as a subject matter expert for network architects and represent network architects internally and externally
•have an understanding of all network technology including: LAN, WAN, Wi-Fi, data centre LAN, SD networks, telephony, mobile solutions infrastructure, unified comms, network management solutions, and network specific security and remote access technologies and approaches
•champion new technologies and solutions
•coach and mentor network architects and associate network architects.
•are strategic thinkers that can communicate network concepts to technical and non-technical stakeholders
"					</t>
  </si>
  <si>
    <t>ARCH(6)</t>
  </si>
  <si>
    <t>NTPL(6)</t>
  </si>
  <si>
    <t>NTDS(6)</t>
  </si>
  <si>
    <t xml:space="preserve">"What a Network Architect does                                                                                                                                                                                                                                                                                                                                                                                                               Network architects have responsibility for network designs and specifications to support business strategies using common tools.
Network architects:
•research new technologies and solutions, and ensure appropriate levels of assurance
•plan, direct and coordinate activities, engaging with other stakeholders to manage and implement a programme
•agree service level agreements (SLAs) and engage with 3rd party vendors
•have an understanding of most of the following network technologies: LAN, WAN, Wi-Fi, datacentre LAN, SD networks, telephony, mobile solutions infrastructure, unified comms, network management solutions, network specific security and remote access technologies and approaches
•coach and mentor associate network architects where appropriate
•collaborate with engineers to make sure systems are practically designed
"					</t>
  </si>
  <si>
    <t>ARCH(5)</t>
  </si>
  <si>
    <t>NTPL(5)</t>
  </si>
  <si>
    <t>NTDS(5)</t>
  </si>
  <si>
    <t xml:space="preserve">What a Associate Network Architect does                                                                                                                                                                                                                                                                                                                                                                                                               Associate network architects work with network architects on network designs and specifications, getting guidance to carry out their role.
Associate network architects:
•are aware and knowledgeable of new technology solutions and produce network design policy
•draft recommendations for network support - creating and maintaining network plans and planning infrastructure runs
•make sure designs meet SLAs and develop an understanding of common tools
•have an understanding of one or two of the following network technologies: LAN, WAN, Wi-Fi, data centre LAN, SD networks, telephony, mobile solutions infrastructure, unified comms, network management solutions, network specific security and remote access technologies and approaches
•collaborate with engineers to make sure systems are practically designed
</t>
  </si>
  <si>
    <t>NTAS(4)</t>
  </si>
  <si>
    <t xml:space="preserve">"What a Security Architect does                                                                                                                                                                                                                                                                                                                                                                                                               A security architect creates and designs security for a system or service, maintains security documentation and develops architecture patterns and security approaches to new technologies.
Security architects:
•recommend security controls and identify solutions that support a business objective
•provide specialist advice and recommend approaches across teams and various stakeholders
•communicate widely with other stakeholders
•advise on key security related technologies and assess the risk associated with proposed changes
•inspire and influence others to execute security principles
•help review other people’s work
"					</t>
  </si>
  <si>
    <t>BURM(6)</t>
  </si>
  <si>
    <t>SCTY(6)</t>
  </si>
  <si>
    <t>EMRG(6)</t>
  </si>
  <si>
    <t xml:space="preserve">"What a Lead Security Architect does                                                                                                                                                                                                                                                                                                                                                                                                               A lead security architect undertakes complex work of a high risk level, often working on several projects.
Lead security architects:
•interact with senior stakeholders across departments and will reach and influence a wide range of people across larger teams and communities
•research and apply innovative security architecture solutions to new or existing problems
•develop vision, principles and strategy for security architects for one project or technology
•work out subtle security needs and will understand the impact of decisions, balancing requirements and deciding between approaches
•produce particular patterns and support quality assurance, and is the point of escalation for architects below them
•are responsible for leading the technical design of systems and services, and are able to justify and communicate these design decisions
"					</t>
  </si>
  <si>
    <t xml:space="preserve">STPL(5) </t>
  </si>
  <si>
    <t>BURM(5)</t>
  </si>
  <si>
    <t>EMRG(5)</t>
  </si>
  <si>
    <t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</si>
  <si>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BURM(4)</t>
  </si>
  <si>
    <t>SCTY(4)</t>
  </si>
  <si>
    <t>EMRG(4)</t>
  </si>
  <si>
    <t>PENT(4)</t>
  </si>
  <si>
    <t xml:space="preserve">"What a Software Developer does                                                                                                                                                                                                                                                                                                                                                                                                               A principal developer leads and plans development across large or multiple teams.
Principal developers:
•are expert in many technical areas, or specialists with very deep knowledge in a particular technical area
•use this knowledge, and work with related disciplines, to keep multiple teams working effectively
•develop capability by facilitating internal mobility, shape career paths, recruit talent making sure they collaborate
•identify, test and champion the adoption of emerging technologies
"					</t>
  </si>
  <si>
    <t xml:space="preserve">"What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</si>
  <si>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 xml:space="preserve">"What a Senior Developer does                                                                                                                                                                                                                                                                                                                                                                                                               A senior developer delivers and integrates software to form a complete service.
Senior developers:
•plan and lead development on sets of related stories
•have an understanding of the whole system and take responsibility for teaching this to others
•work with other disciplines to understand what needs to be built
•coach and mentor more junior colleagues
•operate the production services they build
•find ways to improve system robustness, resilience and stability
"					</t>
  </si>
  <si>
    <t xml:space="preserve">"What a Developer does                                                                                                                                                                                                                                                                                                                                                                                                               A developer delivers software components that form part of a product.
Developers:
•develop software to meet user needs
•follow best practice guidelines and help to improve those guidelines
•write clean, secure and well-tested code
•coach and mentor more junior colleagues
•operate the services they build and identify issues in production
"					</t>
  </si>
  <si>
    <t xml:space="preserve">What a Junior Developer does                                                                                                                                                                                                                                                                                                                                                                                                               A junior developer learns on the job by delivering software components.
Junior developers:
•develop skills whilst working under supervision to deliver stories in a multidisciplinary team
•understand and are proficient in different types of testing
•are aware of but not responsible for security
•coach and mentor more junior colleagues
</t>
  </si>
  <si>
    <t xml:space="preserve">"What a Principal Technical Architect does                                                                                                                                                                                                                                                                                                                                                                                                               A principal technical architect leads at the highest level and is responsible for making sure the strategy is agreed and followed.
Principal technical architects:
•network and communicate with senior stakeholders across organisations and proactively seek out opportunities for digital transformation
•support multiple teams, finding and using best practice and emerging technologies
•inspire other architects and help them understand how to deliver the goals of the organisation
•are responsible for governance, solving complex and high risk issues or delivering architecture design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</si>
  <si>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GOVN(6) **</t>
  </si>
  <si>
    <t xml:space="preserve">What a Lead Technical Architect does                                                                                                                                                                                                                                                                                                                                                                                                               A lead technical architect works with multiple projects or teams on problems that require broad architectural thinking. They are responsible for leading the technical design of systems and services, and can justify and communicate their design decisions.
They assure other services and system quality, making sure the technical work fits into the broader strategy for government. They explore the benefits of cross-government alignment. They provide mentoring within teams and provide leadership to other architects.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</si>
  <si>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GOVN(6) </t>
  </si>
  <si>
    <t>STPL(5) **</t>
  </si>
  <si>
    <t>GOVN(5)</t>
  </si>
  <si>
    <t>ARCH(5) **</t>
  </si>
  <si>
    <t xml:space="preserve">What a Technical Architect does                                                                                                                                                                                                                                                                                                                                                                                                               technical architect is responsible for the design and build of technical architecture.
Technical architects:
•undertake structured analysis of technical issues, translating this analysis into technical designs that describe a solution
•can be consulted on design and are capable of providing design patterns
•identify the deeper issues that need fixing
•look for opportunities to collaborate and reuse components, communicating with both technical and non-technical stakeholders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</si>
  <si>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"What a Associate Technical Architect does                                                                                                                                                                                                                                                                                                                                                                                                               An associate technical architect supports technical architects in putting forward designs as solutions to technology challenges. They will undertake a similar role to a technical architect but may do so under supervision.
They will work closely with developers when designing appropriate solutions. They must have an understanding of the overall strategy and how their work supports this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</si>
  <si>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HCEV(3)</t>
  </si>
  <si>
    <t>What a Head of Content Design does                                                                                                                                                                                                                                                                                                                                                                                                               A head of content design is an expert practitioner with broad industry experience who can define and assure best practice while influencing, leading and mentoring others. They develop a strategy for content that meets their organisation’s objectives and lead a team capable of executing that strategy.
They work with senior stakeholders to influence organisational strategy and they prioritise and collaborate with counterpart colleagues across government. They continuously champion good content design practice within government and industry.</t>
  </si>
  <si>
    <t>ICPM(6)</t>
  </si>
  <si>
    <t>INCA(6)</t>
  </si>
  <si>
    <t xml:space="preserve">What a Lead Content Designer does                                                                                                                                                                                                                                                                                                                                                                                                               A lead content designer is an expert practitioner who directs a team of content designers, and assures the quality of content design across teams and the alignment to strategy.
They work closely with service managers, programme directors and senior stakeholders to resource teams, resolve problems and develop future projects. They promote their discipline, engage with the cross-government community and keep up to date with industry changes.
</t>
  </si>
  <si>
    <t>ICPM(5)</t>
  </si>
  <si>
    <t>INCA(5)</t>
  </si>
  <si>
    <t>What a Senior Content Designer does                                                                                                                                                                                                                                                                                                                                                                                                               A senior content designer is an expert practitioner who develops content strategy and solutions for large scale problems and high profile events. They take responsibility for content quality, managing small teams and mentoring content designers.
They write and map user stories, assure quality and review the work of others. They lead on cross-government content projects. They engage and contribute to the cross-government content community</t>
  </si>
  <si>
    <t>INCA(4)</t>
  </si>
  <si>
    <t>What a Content Designer does                                                                                                                                                                                                                                                                                                                                          Content designers are responsible for creating, updating and reviewing content around the end-to-end user journey and are comfortable using evidence, data and research.They build relationships across government to focus on the needs of the user and to influence stakeholders. They contribute to and use the style guides and design patterns.</t>
  </si>
  <si>
    <t>ICPM(4)</t>
  </si>
  <si>
    <t>What a Junior Content Designer does                                                                                                                                                                                                                                                                                                                                                                                                               A junior content designer is a graduate with a degree in a relevant subject or an individual with some relevant work experience, or both. They can explain content decisions and work collaboratively.
They are able to work independently after being given direction by more senior content designers but they should be able to independently identify user issues and needs. They support administration, gatekeeping and publishing.</t>
  </si>
  <si>
    <t>ICPM(3)</t>
  </si>
  <si>
    <t>INCA(3)</t>
  </si>
  <si>
    <t xml:space="preserve">What a Associate Content Designer does                                                                                                                                                                                                                                                                                                                                                                                                               An associate content designer is a trainee, entry level position. An individual needs aptitude, potential and understanding of the role. They perform basic standard checks and copy edits. They require continuous supervision.
</t>
  </si>
  <si>
    <t>ICPM(2)</t>
  </si>
  <si>
    <t>INCA(2)</t>
  </si>
  <si>
    <t xml:space="preserve">What a head of Graphic Design does                                                                                                                                                                                                                                                                                                                                                                                                               A head of graphic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t>
  </si>
  <si>
    <t>INFl(6)</t>
  </si>
  <si>
    <t xml:space="preserve">What a Lead Graphic Designer does                                                                                                                                                                                                                                                                                                                                                                                                               A lead graphic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</si>
  <si>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HCEV(5)</t>
  </si>
  <si>
    <t xml:space="preserve">What a Senior Graphic Designer does                                                                                                                                                                                                                                                                                                                                                                                                               A senior graphic designer is a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</si>
  <si>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 xml:space="preserve"> HCEV(5)</t>
  </si>
  <si>
    <t xml:space="preserve">What a Graphic Designer does                                                                                                                                                                                                                                                                                                                                                                                                               A graphic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the quality of design delivery across teams and can lead multiple or highly complex services.
</t>
  </si>
  <si>
    <t xml:space="preserve">What a Junior Graphic Designer does                                                                                                                                                                                                                                                                                                                                                                                                               A junior graphic designer is a graduate with a degree in a relevant subject or an individual with some relevant work experience, or both. They can explain design decisions, work collaboratively and have a responsibility as part of a service.
They are able to work independently after being given direction by more senior designers but should be able to independently identify user issues and key needs.
</t>
  </si>
  <si>
    <t xml:space="preserve">What a Associate Graphic Designer does                                                                                                                                                                                                                                                                                                                                                                                                               An associate graphic designer is a trainee, entry level position. Individuals need an aptitude, potential and an understanding of the role. They require continuous supervision.
</t>
  </si>
  <si>
    <t xml:space="preserve"> "What a Head of Service Design does   A head of service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     </t>
  </si>
  <si>
    <t>ITSP(7)</t>
  </si>
  <si>
    <t>BURM(7)</t>
  </si>
  <si>
    <t xml:space="preserve">What a Lead Service Designer does                                                                                                                                                                                                                                                                                                                                                                                                               A lead service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</si>
  <si>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ITSP(6)</t>
  </si>
  <si>
    <t xml:space="preserve">What a Senior Service Designer does                                                                                                                                                                                                                                                                                                                                                                                                               A senior service designer is an experienced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</si>
  <si>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UNAN(5)</t>
  </si>
  <si>
    <t>ITSP(5)</t>
  </si>
  <si>
    <t xml:space="preserve">What a Service Designer does                                                                                                                                                                                                                                                                                                                                                                                                               A service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
  </si>
  <si>
    <t>HCEV(4)</t>
  </si>
  <si>
    <t>UNAN(4)</t>
  </si>
  <si>
    <t xml:space="preserve">What a Junior Service Designer does                                                                                                                                                                                                                                                                                                                                                                                                               Junior designers are graduates with a degree in a relevant subject or relevant work experience. They can explain design decisions, work collaboratively and have responsibility for a service.
They are able to work independently after being given direction by more senior designers but should be able to independently identify user issues and key needs.
</t>
  </si>
  <si>
    <t>UNAN(3)</t>
  </si>
  <si>
    <t xml:space="preserve">What a Associate Service Designer does                                                                                                                                                                                                                                                                                                                                                                                                               Associate service designers are trainees with design aptitude, potential and an understanding of the role. They require continuous supervision. This is an entry level position.
</t>
  </si>
  <si>
    <t xml:space="preserve">What a Content Strategist does                                                                                                                                                                                                                                                                                                                                                                                                               A content strategist is an expert practitioner in content strategy and taxonomy design. They develop governance, processes and workflows based on delivering strategy and policy intent. They manage relationships and interdependencies with other content roles.
They shape and structure the architecture of content based on user-centred design principles. They work with lead content designers to organise and manage teams to deliver outcomes.
</t>
  </si>
  <si>
    <t xml:space="preserve">What a Lead Technical Writer does                                                                                                                                                                                                                                                                                                                                                                                                               A lead technical writer is an expert practitioner who directs a team of technical writers, and assures the quality of technical writing across teams and the alignment to strategy.
They standardise tools and ways of communicating along with processes. They work closely with service managers, technology leaders and senior stakeholders to resource teams and resolve problems. They promote their discipline, engage with the cross-government community and keep up to date with industry changes.
</t>
  </si>
  <si>
    <t xml:space="preserve">What a Technical Writer does                                                                                                                                                                                                                                                                                                                                                                                                               A technical writer is an expert practitioner who has a deep understanding of technology and the needs of technologists. They take a user-centred approach to explaining how to use government products and services to a technical audience, focusing on specialist content and software documentation.
They write blog posts for or on behalf of the technical community. They engage and contribute to the cross-government technical writing and content communities
</t>
  </si>
  <si>
    <t xml:space="preserve"> ""What a Head of User Research does
A head of user research leads user researchers in an organisation and attracts and builds talent. They are an expert practitioner who can define and assure best practice, influence organisational strategy and priorities, and collaborate with colleagues across government.
"					"     </t>
  </si>
  <si>
    <t>URCH(6)</t>
  </si>
  <si>
    <t>INAN(7)</t>
  </si>
  <si>
    <t>What a Lead User Researcher does
A lead user researcher is an expert practitioner, leading and aligning user research activities across several teams. They ensure that teams take a user centred, evidence based approach to service design and delivery. They develop and assure good user research practice.</t>
  </si>
  <si>
    <t>What a Senior User Researcher does
A senior user researcher is an experienced practitioner who is able to plan and lead user research activities on larger teams and more complex services. They build user centred practices in new teams, and align user research activities with wider plans to inform service proposition. They may supervise and develop other user researchers to assure and improve research practice.</t>
  </si>
  <si>
    <t>URCH(5)</t>
  </si>
  <si>
    <t>What a User Researcher does
A user researcher is embedded in a multi-disciplinary team and responsible for planning and carrying out user research activities. They are able to work independently on a team.</t>
  </si>
  <si>
    <t>URCH(4)</t>
  </si>
  <si>
    <t xml:space="preserve">
What a Junior User Researcher does
A junior user researcher is embedded in a multi-disciplinary team to carry out user research activities. They have some practical experience, but need regular guidance and training to produce their best work and develop their skills. They work in combination with a more senior user researcher.
</t>
  </si>
  <si>
    <t>URCH(3)</t>
  </si>
  <si>
    <t xml:space="preserve">What a Associate User Researcher does
An associate user researcher is an entry level in user research. They are individuals who have an understanding of the role and show potential. They need continual guidance and training to produce good work and develop their skills. They work in combination with a more senior user researcher.
</t>
  </si>
  <si>
    <t>RSCH(2)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</si>
</sst>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1"/>
      <color theme="1"/>
      <name val="Calibri"/>
      <family val="2"/>
      <scheme val="minor"/>
    </font>
    <font>
      <sz val="12"/>
      <color theme="1"/>
      <name val="Calibri (Body)"/>
    </font>
    <font>
      <sz val="12"/>
      <color theme="1"/>
      <name val="Arial"/>
      <family val="2"/>
    </font>
    <font>
      <sz val="11"/>
      <color theme="1"/>
      <name val="Arial"/>
      <family val="2"/>
    </font>
    <font>
      <sz val="12"/>
      <color rgb="FF000000"/>
      <name val="Arial"/>
      <family val="2"/>
    </font>
  </fonts>
  <fills count="9">
    <fill>
      <patternFill patternType="none"/>
    </fill>
    <fill>
      <patternFill patternType="gray125"/>
    </fill>
    <fill>
      <patternFill patternType="solid">
        <fgColor theme="5" tint="-0.249977111117893"/>
        <bgColor indexed="64"/>
      </patternFill>
    </fill>
    <fill>
      <patternFill patternType="solid">
        <fgColor theme="9" tint="0.79998168889431442"/>
        <bgColor indexed="64"/>
      </patternFill>
    </fill>
    <fill>
      <patternFill patternType="solid">
        <fgColor rgb="FFCABAD4"/>
        <bgColor indexed="64"/>
      </patternFill>
    </fill>
    <fill>
      <patternFill patternType="solid">
        <fgColor rgb="FFEBDCBC"/>
        <bgColor indexed="64"/>
      </patternFill>
    </fill>
    <fill>
      <patternFill patternType="solid">
        <fgColor rgb="FFB6CBDC"/>
        <bgColor indexed="64"/>
      </patternFill>
    </fill>
    <fill>
      <patternFill patternType="solid">
        <fgColor rgb="FFF0BAB7"/>
        <bgColor indexed="64"/>
      </patternFill>
    </fill>
    <fill>
      <patternFill patternType="solid">
        <fgColor rgb="FF8EA1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applyBorder="1" applyAlignment="1">
      <alignment horizontal="center" wrapText="1"/>
    </xf>
    <xf numFmtId="0" fontId="0" fillId="0" borderId="1" xfId="0" applyBorder="1"/>
    <xf numFmtId="0" fontId="1" fillId="0" borderId="0" xfId="1" applyFont="1" applyAlignment="1">
      <alignment vertical="top"/>
    </xf>
    <xf numFmtId="0" fontId="2" fillId="0" borderId="2" xfId="1" applyFont="1" applyBorder="1" applyAlignment="1">
      <alignment horizontal="center" vertical="center"/>
    </xf>
    <xf numFmtId="0" fontId="1" fillId="0" borderId="0" xfId="1" applyFont="1" applyAlignment="1">
      <alignment horizontal="center" vertical="top"/>
    </xf>
    <xf numFmtId="0" fontId="2" fillId="0" borderId="3" xfId="1" applyFont="1" applyBorder="1" applyAlignment="1">
      <alignment horizontal="center" vertical="center"/>
    </xf>
    <xf numFmtId="0" fontId="2" fillId="0" borderId="1" xfId="1" applyFont="1" applyBorder="1" applyAlignment="1">
      <alignment vertical="top"/>
    </xf>
    <xf numFmtId="0" fontId="2" fillId="0" borderId="4" xfId="1" applyFont="1" applyBorder="1" applyAlignment="1">
      <alignment horizontal="center" vertical="center"/>
    </xf>
    <xf numFmtId="0" fontId="2" fillId="0" borderId="1" xfId="1" applyFont="1" applyBorder="1" applyAlignment="1">
      <alignment horizontal="center" vertical="top"/>
    </xf>
    <xf numFmtId="0" fontId="1" fillId="0" borderId="0" xfId="1" applyFont="1" applyAlignment="1">
      <alignment horizontal="center" vertical="center"/>
    </xf>
    <xf numFmtId="0" fontId="1" fillId="0" borderId="1" xfId="1" applyFont="1" applyBorder="1" applyAlignment="1">
      <alignment vertical="top" wrapText="1"/>
    </xf>
    <xf numFmtId="0" fontId="1" fillId="0" borderId="1" xfId="1" applyFont="1" applyBorder="1" applyAlignment="1">
      <alignment horizontal="center" vertical="center"/>
    </xf>
    <xf numFmtId="0" fontId="1" fillId="0" borderId="1" xfId="1" applyFont="1" applyBorder="1" applyAlignment="1">
      <alignment horizontal="center" vertical="top"/>
    </xf>
    <xf numFmtId="0" fontId="1" fillId="0" borderId="1" xfId="1" applyFont="1" applyBorder="1" applyAlignment="1">
      <alignment vertical="top"/>
    </xf>
    <xf numFmtId="0" fontId="1" fillId="0" borderId="0" xfId="1" applyFont="1" applyAlignment="1">
      <alignment vertical="top" wrapText="1"/>
    </xf>
    <xf numFmtId="16" fontId="1" fillId="0" borderId="1" xfId="1" quotePrefix="1" applyNumberFormat="1" applyFont="1" applyBorder="1" applyAlignment="1">
      <alignment horizontal="center" vertical="center" wrapText="1"/>
    </xf>
    <xf numFmtId="0" fontId="1" fillId="0" borderId="1" xfId="1" applyFont="1" applyBorder="1" applyAlignment="1">
      <alignment horizontal="center" vertical="top" wrapText="1"/>
    </xf>
    <xf numFmtId="0" fontId="1" fillId="0" borderId="1" xfId="1" applyFont="1" applyFill="1" applyBorder="1" applyAlignment="1">
      <alignment horizontal="left" vertical="top" wrapText="1"/>
    </xf>
    <xf numFmtId="0" fontId="1" fillId="0" borderId="7" xfId="1" applyFont="1" applyBorder="1" applyAlignment="1">
      <alignment vertical="top" wrapText="1"/>
    </xf>
    <xf numFmtId="0" fontId="1" fillId="0" borderId="4" xfId="1" applyFont="1" applyBorder="1" applyAlignment="1">
      <alignment vertical="top"/>
    </xf>
    <xf numFmtId="0" fontId="5" fillId="0" borderId="0" xfId="1" applyFont="1" applyAlignment="1">
      <alignment wrapText="1"/>
    </xf>
    <xf numFmtId="0" fontId="1" fillId="0" borderId="2" xfId="1" applyFont="1" applyBorder="1" applyAlignment="1">
      <alignment horizontal="center" vertical="center"/>
    </xf>
    <xf numFmtId="0" fontId="1" fillId="0" borderId="2" xfId="1" applyFont="1" applyBorder="1" applyAlignment="1">
      <alignment horizontal="center" vertical="top"/>
    </xf>
    <xf numFmtId="0" fontId="6" fillId="0" borderId="1" xfId="1" applyFont="1" applyBorder="1" applyAlignment="1">
      <alignment horizontal="left" wrapText="1"/>
    </xf>
    <xf numFmtId="0" fontId="7" fillId="0" borderId="8" xfId="1" applyFont="1" applyBorder="1" applyAlignment="1">
      <alignment horizontal="left" wrapText="1"/>
    </xf>
    <xf numFmtId="0" fontId="7" fillId="0" borderId="1" xfId="1" applyFont="1" applyBorder="1" applyAlignment="1">
      <alignment horizontal="center" vertical="center" wrapText="1"/>
    </xf>
    <xf numFmtId="0" fontId="7" fillId="0" borderId="1" xfId="1" applyFont="1" applyBorder="1" applyAlignment="1">
      <alignment horizontal="left" vertical="top" wrapText="1"/>
    </xf>
    <xf numFmtId="0" fontId="1" fillId="0" borderId="4" xfId="1" applyFont="1" applyBorder="1" applyAlignment="1">
      <alignment vertical="top" wrapText="1"/>
    </xf>
    <xf numFmtId="0" fontId="1" fillId="0" borderId="4" xfId="1" applyFont="1" applyBorder="1" applyAlignment="1">
      <alignment horizontal="center" vertical="center"/>
    </xf>
    <xf numFmtId="0" fontId="1" fillId="0" borderId="4" xfId="1" applyFont="1" applyBorder="1" applyAlignment="1">
      <alignment horizontal="center" vertical="top"/>
    </xf>
    <xf numFmtId="0" fontId="0" fillId="0" borderId="1" xfId="0" applyBorder="1" applyAlignment="1">
      <alignment horizontal="center"/>
    </xf>
    <xf numFmtId="0" fontId="0" fillId="0" borderId="0" xfId="0" applyAlignment="1">
      <alignment horizontal="center"/>
    </xf>
    <xf numFmtId="16" fontId="1" fillId="0" borderId="1" xfId="1" quotePrefix="1" applyNumberFormat="1" applyFont="1" applyBorder="1" applyAlignment="1">
      <alignment horizontal="center" vertical="center"/>
    </xf>
    <xf numFmtId="0" fontId="7" fillId="0" borderId="5" xfId="1" applyFont="1" applyBorder="1" applyAlignment="1">
      <alignment horizontal="left" vertical="top" wrapText="1"/>
    </xf>
    <xf numFmtId="0" fontId="4" fillId="0" borderId="0" xfId="1"/>
    <xf numFmtId="0" fontId="4" fillId="0" borderId="0" xfId="1" applyAlignment="1">
      <alignment vertical="top" wrapText="1"/>
    </xf>
    <xf numFmtId="0" fontId="8" fillId="0" borderId="5" xfId="1" applyFont="1" applyBorder="1" applyAlignment="1">
      <alignment horizontal="left" wrapText="1"/>
    </xf>
    <xf numFmtId="0" fontId="6" fillId="0" borderId="5" xfId="1" applyFont="1" applyBorder="1" applyAlignment="1">
      <alignment horizontal="left" wrapText="1"/>
    </xf>
    <xf numFmtId="0" fontId="1" fillId="0" borderId="5" xfId="1" applyFont="1" applyFill="1" applyBorder="1" applyAlignment="1">
      <alignment horizontal="left" vertical="top" wrapText="1"/>
    </xf>
    <xf numFmtId="0" fontId="1" fillId="0" borderId="6" xfId="1" applyFont="1" applyFill="1" applyBorder="1" applyAlignment="1">
      <alignment horizontal="left" vertical="top" wrapText="1"/>
    </xf>
    <xf numFmtId="0" fontId="4" fillId="0" borderId="0" xfId="1" applyAlignment="1">
      <alignment vertical="top"/>
    </xf>
    <xf numFmtId="0" fontId="0" fillId="0" borderId="1" xfId="0" applyFill="1" applyBorder="1"/>
    <xf numFmtId="0" fontId="1" fillId="0" borderId="1" xfId="1" applyFont="1" applyBorder="1" applyAlignment="1">
      <alignment horizontal="center" vertical="center" wrapText="1"/>
    </xf>
    <xf numFmtId="0" fontId="1" fillId="0" borderId="0" xfId="1" applyFont="1" applyAlignment="1">
      <alignment vertical="center" wrapText="1"/>
    </xf>
    <xf numFmtId="0" fontId="1" fillId="0" borderId="1" xfId="1" applyFont="1" applyBorder="1" applyAlignment="1">
      <alignment vertical="center" wrapText="1"/>
    </xf>
    <xf numFmtId="0" fontId="1" fillId="0" borderId="1" xfId="1" applyFont="1" applyBorder="1" applyAlignment="1">
      <alignment vertic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1" fillId="0" borderId="1" xfId="1" quotePrefix="1" applyFont="1" applyBorder="1" applyAlignment="1">
      <alignment horizontal="center" vertical="center"/>
    </xf>
    <xf numFmtId="0" fontId="2" fillId="0" borderId="0" xfId="0" applyFont="1" applyAlignment="1">
      <alignment horizontal="right"/>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7" xfId="0" applyFont="1" applyFill="1" applyBorder="1" applyAlignment="1">
      <alignment horizontal="center"/>
    </xf>
    <xf numFmtId="0" fontId="2" fillId="0" borderId="1" xfId="1" applyFont="1" applyBorder="1" applyAlignment="1">
      <alignment horizontal="center" vertical="top"/>
    </xf>
    <xf numFmtId="0" fontId="1" fillId="0" borderId="5" xfId="1" applyFont="1" applyFill="1" applyBorder="1" applyAlignment="1">
      <alignment horizontal="left" vertical="top" wrapText="1"/>
    </xf>
    <xf numFmtId="0" fontId="1" fillId="0" borderId="6" xfId="1" applyFont="1" applyFill="1" applyBorder="1" applyAlignment="1">
      <alignment horizontal="left" vertical="top" wrapText="1"/>
    </xf>
    <xf numFmtId="0" fontId="1" fillId="0" borderId="1" xfId="1" applyFont="1" applyFill="1" applyBorder="1" applyAlignment="1">
      <alignment horizontal="left" vertical="top" wrapText="1"/>
    </xf>
  </cellXfs>
  <cellStyles count="2">
    <cellStyle name="Normal" xfId="0" builtinId="0"/>
    <cellStyle name="Normal 2" xfId="1" xr:uid="{B40CDD53-9822-B148-8FDB-D4312F314C3B}"/>
  </cellStyles>
  <dxfs count="0"/>
  <tableStyles count="0" defaultTableStyle="TableStyleMedium2" defaultPivotStyle="PivotStyleLight16"/>
  <colors>
    <mruColors>
      <color rgb="FF8EA1E8"/>
      <color rgb="FFF0BAB7"/>
      <color rgb="FF00B6FD"/>
      <color rgb="FF00A2E1"/>
      <color rgb="FFB9CBDD"/>
      <color rgb="FFB6CBDC"/>
      <color rgb="FFEBDCBC"/>
      <color rgb="FFCAB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7CB1-1AB6-CB41-B070-E4464487883F}">
  <sheetPr>
    <pageSetUpPr fitToPage="1"/>
  </sheetPr>
  <dimension ref="B4:AE146"/>
  <sheetViews>
    <sheetView tabSelected="1" topLeftCell="A4" workbookViewId="0">
      <pane ySplit="3" topLeftCell="A7" activePane="bottomLeft" state="frozen"/>
      <selection activeCell="A4" sqref="A4"/>
      <selection pane="bottomLeft" activeCell="N54" sqref="N54"/>
    </sheetView>
  </sheetViews>
  <sheetFormatPr baseColWidth="10" defaultRowHeight="16" outlineLevelCol="1"/>
  <cols>
    <col min="1" max="1" width="1.83203125" customWidth="1"/>
    <col min="2" max="2" width="24.83203125" customWidth="1"/>
    <col min="3" max="3" width="2.83203125" customWidth="1"/>
    <col min="4" max="4" width="34.6640625" customWidth="1"/>
    <col min="5" max="5" width="48.83203125" customWidth="1"/>
    <col min="6" max="6" width="2.83203125" customWidth="1"/>
    <col min="7" max="7" width="38.5" hidden="1" customWidth="1" outlineLevel="1"/>
    <col min="8" max="8" width="3" customWidth="1" collapsed="1"/>
    <col min="9" max="9" width="10.83203125" style="34"/>
    <col min="10" max="10" width="2.83203125" customWidth="1"/>
    <col min="11" max="15" width="10.83203125" style="34"/>
    <col min="16" max="16" width="2.83203125" customWidth="1"/>
    <col min="17" max="23" width="10.83203125" style="34"/>
    <col min="24" max="24" width="2.83203125" customWidth="1"/>
  </cols>
  <sheetData>
    <row r="4" spans="2:31">
      <c r="B4" s="1"/>
      <c r="C4" s="1"/>
      <c r="D4" s="1"/>
      <c r="E4" s="1"/>
      <c r="F4" s="1"/>
      <c r="G4" s="1"/>
      <c r="H4" s="1"/>
      <c r="I4" s="2"/>
      <c r="J4" s="1"/>
      <c r="K4" s="2"/>
      <c r="L4" s="2"/>
      <c r="M4" s="2"/>
      <c r="N4" s="2"/>
      <c r="O4" s="2"/>
      <c r="P4" s="1"/>
      <c r="Q4" s="2"/>
      <c r="R4" s="2"/>
      <c r="S4" s="2"/>
      <c r="T4" s="2"/>
      <c r="U4" s="2"/>
      <c r="V4" s="2"/>
      <c r="W4" s="2"/>
      <c r="X4" s="1"/>
    </row>
    <row r="5" spans="2:31" ht="17" customHeight="1">
      <c r="B5" s="1"/>
      <c r="C5" s="1"/>
      <c r="D5" s="1"/>
      <c r="E5" s="1"/>
      <c r="F5" s="1"/>
      <c r="G5" s="1"/>
      <c r="H5" s="1"/>
      <c r="I5" s="2"/>
      <c r="J5" s="1"/>
      <c r="K5" s="59" t="s">
        <v>71</v>
      </c>
      <c r="L5" s="60"/>
      <c r="M5" s="60"/>
      <c r="N5" s="60"/>
      <c r="O5" s="61"/>
      <c r="P5" s="1"/>
      <c r="Q5" s="59" t="s">
        <v>276</v>
      </c>
      <c r="R5" s="60"/>
      <c r="S5" s="60"/>
      <c r="T5" s="60"/>
      <c r="U5" s="60"/>
      <c r="V5" s="60"/>
      <c r="W5" s="60"/>
      <c r="X5" s="1"/>
      <c r="Y5" s="59" t="s">
        <v>277</v>
      </c>
      <c r="Z5" s="60"/>
      <c r="AA5" s="60"/>
      <c r="AB5" s="60"/>
      <c r="AC5" s="60"/>
      <c r="AD5" s="60"/>
      <c r="AE5" s="60"/>
    </row>
    <row r="6" spans="2:31" ht="34">
      <c r="B6" s="49" t="s">
        <v>239</v>
      </c>
      <c r="C6" s="1"/>
      <c r="D6" s="49" t="s">
        <v>245</v>
      </c>
      <c r="E6" s="49" t="s">
        <v>73</v>
      </c>
      <c r="F6" s="1"/>
      <c r="G6" s="49" t="s">
        <v>74</v>
      </c>
      <c r="H6" s="1"/>
      <c r="I6" s="50" t="s">
        <v>241</v>
      </c>
      <c r="J6" s="1"/>
      <c r="K6" s="49" t="s">
        <v>76</v>
      </c>
      <c r="L6" s="49" t="s">
        <v>77</v>
      </c>
      <c r="M6" s="49" t="s">
        <v>78</v>
      </c>
      <c r="N6" s="49" t="s">
        <v>79</v>
      </c>
      <c r="O6" s="50" t="s">
        <v>264</v>
      </c>
      <c r="P6" s="1"/>
      <c r="Q6" s="50" t="s">
        <v>81</v>
      </c>
      <c r="R6" s="50" t="s">
        <v>82</v>
      </c>
      <c r="S6" s="50" t="s">
        <v>83</v>
      </c>
      <c r="T6" s="50" t="s">
        <v>84</v>
      </c>
      <c r="U6" s="50" t="s">
        <v>85</v>
      </c>
      <c r="V6" s="50" t="s">
        <v>86</v>
      </c>
      <c r="W6" s="50" t="s">
        <v>87</v>
      </c>
      <c r="X6" s="1"/>
      <c r="Y6" s="50" t="s">
        <v>278</v>
      </c>
      <c r="Z6" s="50" t="s">
        <v>279</v>
      </c>
      <c r="AA6" s="50" t="s">
        <v>280</v>
      </c>
      <c r="AB6" s="50" t="s">
        <v>281</v>
      </c>
      <c r="AC6" s="50" t="s">
        <v>282</v>
      </c>
      <c r="AD6" s="50" t="s">
        <v>283</v>
      </c>
      <c r="AE6" s="50" t="s">
        <v>284</v>
      </c>
    </row>
    <row r="7" spans="2:31">
      <c r="B7" s="3"/>
      <c r="C7" s="1"/>
      <c r="D7" s="1"/>
      <c r="E7" s="3"/>
      <c r="F7" s="1"/>
      <c r="G7" s="1"/>
      <c r="H7" s="1"/>
      <c r="I7" s="2"/>
      <c r="J7" s="1"/>
      <c r="K7" s="2"/>
      <c r="L7" s="2"/>
      <c r="M7" s="2"/>
      <c r="N7" s="2"/>
      <c r="O7" s="2"/>
      <c r="P7" s="1"/>
      <c r="Q7" s="2"/>
      <c r="R7" s="2"/>
      <c r="S7" s="2"/>
      <c r="T7" s="2"/>
      <c r="U7" s="2"/>
      <c r="V7" s="2"/>
      <c r="W7" s="2"/>
      <c r="X7" s="1"/>
    </row>
    <row r="8" spans="2:31" ht="16" customHeight="1">
      <c r="B8" s="52" t="s">
        <v>0</v>
      </c>
      <c r="D8" s="4" t="s">
        <v>242</v>
      </c>
      <c r="E8" s="4" t="s">
        <v>1</v>
      </c>
      <c r="G8" s="4" t="str">
        <f ca="1">IF(ISERROR(VLOOKUP($E8,INDIRECT("'"&amp;$D8&amp;"'!$D$1:$AZ$1000"),3,FALSE)), "No Match", VLOOKUP($E8,INDIRECT("'"&amp;$D8&amp;"'!$D$1:$AZ$1000"),3,FALSE))</f>
        <v xml:space="preserve">What a head of Data Engineering does                                                                                                                                                                                                                                                                                                                                                                                                               A head of data engineering leads multi-functional delivery teams to deliver robust data services for their department, other government departments and private sector partners.
Heads of data engineering:
•inspire best practice for data products and services within their teams
•build the data engineering capability by providing technical leadership and career development for the community
•work with other senior team members to identify, plan, develop and deliver data services
</v>
      </c>
      <c r="I8" s="33">
        <f t="shared" ref="I8:I39" ca="1" si="0">IF(ISERROR(VLOOKUP($E8,INDIRECT("'"&amp;$D8&amp;"'!$D$1:$AZ$1000"),5,FALSE)), "No Match", VLOOKUP($E8,INDIRECT("'"&amp;$D8&amp;"'!$D$1:$AZ$1000"),5,FALSE))</f>
        <v>6</v>
      </c>
      <c r="K8" s="33" t="str">
        <f t="shared" ref="K8:K39" ca="1" si="1">IF(ISERROR(VLOOKUP($E8,INDIRECT("'"&amp;$D8&amp;"'!$D$1:$AZ$1000"),7,FALSE)), "No Match", VLOOKUP($E8,INDIRECT("'"&amp;$D8&amp;"'!$D$1:$AZ$1000"),7,FALSE))</f>
        <v>AUTY(6)</v>
      </c>
      <c r="L8" s="33" t="str">
        <f t="shared" ref="L8:L39" ca="1" si="2">IF(ISERROR(VLOOKUP($E8,INDIRECT("'"&amp;$D8&amp;"'!$D$1:$AZ$1000"),8,FALSE)), "No Match", VLOOKUP($E8,INDIRECT("'"&amp;$D8&amp;"'!$D$1:$AZ$1000"),8,FALSE))</f>
        <v>INFL(6)</v>
      </c>
      <c r="M8" s="33" t="str">
        <f t="shared" ref="M8:M39" ca="1" si="3">IF(ISERROR(VLOOKUP($E8,INDIRECT("'"&amp;$D8&amp;"'!$D$1:$AZ$1000"),9,FALSE)), "No Match", VLOOKUP($E8,INDIRECT("'"&amp;$D8&amp;"'!$D$1:$AZ$1000"),9,FALSE))</f>
        <v>COMP(6)</v>
      </c>
      <c r="N8" s="33" t="str">
        <f t="shared" ref="N8:N39" ca="1" si="4">IF(ISERROR(VLOOKUP($E8,INDIRECT("'"&amp;$D8&amp;"'!$D$1:$AZ$1000"),10,FALSE)), "No Match", VLOOKUP($E8,INDIRECT("'"&amp;$D8&amp;"'!$D$1:$AZ$1000"),10,FALSE))</f>
        <v>KNGE(6)</v>
      </c>
      <c r="O8" s="33" t="str">
        <f t="shared" ref="O8:O39" ca="1" si="5">IF(ISERROR(VLOOKUP($E8,INDIRECT("'"&amp;$D8&amp;"'!$D$1:$AZ$1000"),11,FALSE)), "No Match", VLOOKUP($E8,INDIRECT("'"&amp;$D8&amp;"'!$D$1:$AZ$1000"),11,FALSE))</f>
        <v>BUSS(6)</v>
      </c>
      <c r="Q8" s="33" t="str">
        <f t="shared" ref="Q8:Q39" ca="1" si="6">IF(ISERROR(VLOOKUP($E8,INDIRECT("'"&amp;$D8&amp;"'!$D$1:$AZ$1000"),13,FALSE)),"No Match",IF(VLOOKUP($E8,INDIRECT("'"&amp;$D8&amp;"'!$D$1:$AZ$1000"),13,FALSE)="","",VLOOKUP($E8,INDIRECT("'"&amp;$D8&amp;"'!$D$1:$AZ$1000"),13,FALSE)))</f>
        <v>DTAM(6)</v>
      </c>
      <c r="R8" s="33" t="str">
        <f t="shared" ref="R8:R39" ca="1" si="7">IF(ISERROR(VLOOKUP($E8,INDIRECT("'"&amp;$D8&amp;"'!$D$1:$AZ$1000"),14,FALSE)),"No Match",IF(VLOOKUP($E8,INDIRECT("'"&amp;$D8&amp;"'!$D$1:$AZ$1000"),14,FALSE)="","",VLOOKUP($E8,INDIRECT("'"&amp;$D8&amp;"'!$D$1:$AZ$1000"),14,FALSE)))</f>
        <v>DTAN(5)</v>
      </c>
      <c r="S8" s="33" t="str">
        <f t="shared" ref="S8:S39" ca="1" si="8">IF(ISERROR(VLOOKUP($E8,INDIRECT("'"&amp;$D8&amp;"'!$D$1:$AZ$1000"),15,FALSE)),"No Match",IF(VLOOKUP($E8,INDIRECT("'"&amp;$D8&amp;"'!$D$1:$AZ$1000"),15,FALSE)="","",VLOOKUP($E8,INDIRECT("'"&amp;$D8&amp;"'!$D$1:$AZ$1000"),15,FALSE)))</f>
        <v>RLMT(6)</v>
      </c>
      <c r="T8" s="33" t="str">
        <f t="shared" ref="T8:T39" ca="1" si="9">IF(ISERROR(VLOOKUP($E8,INDIRECT("'"&amp;$D8&amp;"'!$D$1:$AZ$1000"),16,FALSE)),"No Match",IF(VLOOKUP($E8,INDIRECT("'"&amp;$D8&amp;"'!$D$1:$AZ$1000"),16,FALSE)="","",VLOOKUP($E8,INDIRECT("'"&amp;$D8&amp;"'!$D$1:$AZ$1000"),16,FALSE)))</f>
        <v>SWDN(6)</v>
      </c>
      <c r="U8" s="33" t="str">
        <f t="shared" ref="U8:U39" ca="1" si="10">IF(ISERROR(VLOOKUP($E8,INDIRECT("'"&amp;$D8&amp;"'!$D$1:$AZ$1000"),17,FALSE)),"No Match",IF(VLOOKUP($E8,INDIRECT("'"&amp;$D8&amp;"'!$D$1:$AZ$1000"),17,FALSE)="","",VLOOKUP($E8,INDIRECT("'"&amp;$D8&amp;"'!$D$1:$AZ$1000"),17,FALSE)))</f>
        <v>DBDS(5)</v>
      </c>
      <c r="V8" s="33" t="str">
        <f t="shared" ref="V8:V39" ca="1" si="11">IF(ISERROR(VLOOKUP($E8,INDIRECT("'"&amp;$D8&amp;"'!$D$1:$AZ$1000"),18,FALSE)),"No Match",IF(VLOOKUP($E8,INDIRECT("'"&amp;$D8&amp;"'!$D$1:$AZ$1000"),18,FALSE)="","",VLOOKUP($E8,INDIRECT("'"&amp;$D8&amp;"'!$D$1:$AZ$1000"),18,FALSE)))</f>
        <v/>
      </c>
      <c r="W8" s="33" t="str">
        <f t="shared" ref="W8:W39" ca="1" si="12">IF(ISERROR(VLOOKUP($E8,INDIRECT("'"&amp;$D8&amp;"'!$D$1:$AZ$1000"),19,FALSE)),"No Match",IF(VLOOKUP($E8,INDIRECT("'"&amp;$D8&amp;"'!$D$1:$AZ$1000"),19,FALSE)="","",VLOOKUP($E8,INDIRECT("'"&amp;$D8&amp;"'!$D$1:$AZ$1000"),19,FALSE)))</f>
        <v/>
      </c>
      <c r="Y8" s="4"/>
      <c r="Z8" s="4"/>
      <c r="AA8" s="4"/>
      <c r="AB8" s="4"/>
      <c r="AC8" s="4"/>
      <c r="AD8" s="4"/>
      <c r="AE8" s="4"/>
    </row>
    <row r="9" spans="2:31" ht="16" customHeight="1">
      <c r="B9" s="52" t="s">
        <v>0</v>
      </c>
      <c r="D9" s="4" t="s">
        <v>242</v>
      </c>
      <c r="E9" s="4" t="s">
        <v>2</v>
      </c>
      <c r="G9" s="4" t="str">
        <f t="shared" ref="G9:G40" ca="1" si="13">IF(ISERROR(VLOOKUP($E9,INDIRECT("'"&amp;D9&amp;"'!$D$1:$AZ$1000"),3,FALSE)), "No Match", VLOOKUP($E9,INDIRECT("'"&amp;D9&amp;"'!$D$1:$AZ$1000"),3,FALSE))</f>
        <v xml:space="preserve">What a Lead Data Engineer does                                                                                                                                                                                                                                                                                                                                                                                                               A lead data engineer is responsible for the design and implementation of numerous complex data flows to connect operational systems, data for analytics and BI systems.
Lead data engineers:
•recognise and share opportunities to re-use existing data flows between their teams
•are responsible for the build of data streaming systems
•coordinate teams and set best practice and standards
•apply knowledge of systems integration to their work
•champion data engineering across government
</v>
      </c>
      <c r="I9" s="33">
        <f t="shared" ca="1" si="0"/>
        <v>5</v>
      </c>
      <c r="K9" s="33" t="str">
        <f t="shared" ca="1" si="1"/>
        <v>AUTY(5)</v>
      </c>
      <c r="L9" s="33" t="str">
        <f t="shared" ca="1" si="2"/>
        <v>INFL(5)</v>
      </c>
      <c r="M9" s="33" t="str">
        <f t="shared" ca="1" si="3"/>
        <v>COMP(5)</v>
      </c>
      <c r="N9" s="33" t="str">
        <f t="shared" ca="1" si="4"/>
        <v>KNGE(5)</v>
      </c>
      <c r="O9" s="33" t="str">
        <f t="shared" ca="1" si="5"/>
        <v>BUSS(5)</v>
      </c>
      <c r="Q9" s="33" t="str">
        <f t="shared" ca="1" si="6"/>
        <v>DTAM(5)</v>
      </c>
      <c r="R9" s="33" t="str">
        <f t="shared" ca="1" si="7"/>
        <v>DTAN(5)</v>
      </c>
      <c r="S9" s="33" t="str">
        <f t="shared" ca="1" si="8"/>
        <v>RLMT(5)</v>
      </c>
      <c r="T9" s="33" t="str">
        <f t="shared" ca="1" si="9"/>
        <v>PROG(5)</v>
      </c>
      <c r="U9" s="33" t="str">
        <f t="shared" ca="1" si="10"/>
        <v>DBDS(5)</v>
      </c>
      <c r="V9" s="33" t="str">
        <f t="shared" ca="1" si="11"/>
        <v/>
      </c>
      <c r="W9" s="33" t="str">
        <f t="shared" ca="1" si="12"/>
        <v/>
      </c>
      <c r="Y9" s="4"/>
      <c r="Z9" s="4"/>
      <c r="AA9" s="4"/>
      <c r="AB9" s="4"/>
      <c r="AC9" s="4"/>
      <c r="AD9" s="4"/>
      <c r="AE9" s="4"/>
    </row>
    <row r="10" spans="2:31">
      <c r="B10" s="52" t="s">
        <v>0</v>
      </c>
      <c r="D10" s="4" t="s">
        <v>242</v>
      </c>
      <c r="E10" s="4" t="s">
        <v>24</v>
      </c>
      <c r="G10" s="4" t="str">
        <f t="shared" ca="1" si="13"/>
        <v xml:space="preserve">What a Senior Data Engineer does                                                                                                                                                                                                                                                                                                                                                                                                               A senior data engineer designs and leads the implementation of data flows to connect operational systems, data for analytics and BI systems.
Senior data engineers:
•recognise opportunities to re-use existing data flows
•lead the build of data streaming systems
•optimise the code to ensure processes perform optimally
•lead work on database management
</v>
      </c>
      <c r="I10" s="33">
        <f t="shared" ca="1" si="0"/>
        <v>4</v>
      </c>
      <c r="K10" s="33" t="str">
        <f t="shared" ca="1" si="1"/>
        <v>AUTY(4)</v>
      </c>
      <c r="L10" s="33" t="str">
        <f t="shared" ca="1" si="2"/>
        <v>INFL(4)</v>
      </c>
      <c r="M10" s="33" t="str">
        <f t="shared" ca="1" si="3"/>
        <v>COMP(4)</v>
      </c>
      <c r="N10" s="33" t="str">
        <f t="shared" ca="1" si="4"/>
        <v>KNGE(4)</v>
      </c>
      <c r="O10" s="33" t="str">
        <f t="shared" ca="1" si="5"/>
        <v>BUSS(4)</v>
      </c>
      <c r="Q10" s="33" t="str">
        <f t="shared" ca="1" si="6"/>
        <v>DTAM(4)</v>
      </c>
      <c r="R10" s="33" t="str">
        <f t="shared" ca="1" si="7"/>
        <v>DTAN(4)</v>
      </c>
      <c r="S10" s="33" t="str">
        <f t="shared" ca="1" si="8"/>
        <v>RLMT(4)</v>
      </c>
      <c r="T10" s="33" t="str">
        <f t="shared" ca="1" si="9"/>
        <v>PROG(4)</v>
      </c>
      <c r="U10" s="33" t="str">
        <f t="shared" ca="1" si="10"/>
        <v>DBDS(4)</v>
      </c>
      <c r="V10" s="33" t="str">
        <f t="shared" ca="1" si="11"/>
        <v/>
      </c>
      <c r="W10" s="33" t="str">
        <f t="shared" ca="1" si="12"/>
        <v/>
      </c>
      <c r="Y10" s="4"/>
      <c r="Z10" s="4"/>
      <c r="AA10" s="4"/>
      <c r="AB10" s="4"/>
      <c r="AC10" s="4"/>
      <c r="AD10" s="4"/>
      <c r="AE10" s="4"/>
    </row>
    <row r="11" spans="2:31">
      <c r="B11" s="52" t="s">
        <v>0</v>
      </c>
      <c r="D11" s="4" t="s">
        <v>242</v>
      </c>
      <c r="E11" s="4" t="s">
        <v>36</v>
      </c>
      <c r="G11" s="4" t="str">
        <f t="shared" ca="1" si="13"/>
        <v xml:space="preserve">What a Data Engineer does                                                                                                                                                                                                                                                                                                                                                                                                               A data engineer delivers the designs set by more senior members of the data engineering community.
Data engineers:
•implement data flows to connect operational systems, data for analytics and BI systems
•document source-to-target mappings
•re-engineer manual data flows to enable scaling and repeatable use
•support the build of data streaming systems
•write ETL scripts and code to make sure the ETL process performs optimally
•develop business intelligence reports that can be re-used
•build accessible data for analysis
</v>
      </c>
      <c r="I11" s="33">
        <f t="shared" ca="1" si="0"/>
        <v>3</v>
      </c>
      <c r="K11" s="33" t="str">
        <f t="shared" ca="1" si="1"/>
        <v>AUTY(3)</v>
      </c>
      <c r="L11" s="33" t="str">
        <f t="shared" ca="1" si="2"/>
        <v>INFL(3)</v>
      </c>
      <c r="M11" s="33" t="str">
        <f t="shared" ca="1" si="3"/>
        <v>COMP(3)</v>
      </c>
      <c r="N11" s="33" t="str">
        <f t="shared" ca="1" si="4"/>
        <v>KNGE(3)</v>
      </c>
      <c r="O11" s="33" t="str">
        <f t="shared" ca="1" si="5"/>
        <v>BUSS(3)</v>
      </c>
      <c r="Q11" s="33" t="str">
        <f t="shared" ca="1" si="6"/>
        <v>DTAM(3)</v>
      </c>
      <c r="R11" s="33" t="str">
        <f t="shared" ca="1" si="7"/>
        <v>DTAN(3)</v>
      </c>
      <c r="S11" s="33" t="str">
        <f t="shared" ca="1" si="8"/>
        <v>PROG(3)</v>
      </c>
      <c r="T11" s="33" t="str">
        <f t="shared" ca="1" si="9"/>
        <v>DBDS(3)</v>
      </c>
      <c r="U11" s="33" t="str">
        <f t="shared" ca="1" si="10"/>
        <v/>
      </c>
      <c r="V11" s="33" t="str">
        <f t="shared" ca="1" si="11"/>
        <v/>
      </c>
      <c r="W11" s="33" t="str">
        <f t="shared" ca="1" si="12"/>
        <v/>
      </c>
      <c r="Y11" s="4"/>
      <c r="Z11" s="4"/>
      <c r="AA11" s="4"/>
      <c r="AB11" s="4"/>
      <c r="AC11" s="4"/>
      <c r="AD11" s="4"/>
      <c r="AE11" s="4"/>
    </row>
    <row r="12" spans="2:31">
      <c r="B12" s="52" t="s">
        <v>0</v>
      </c>
      <c r="D12" s="4" t="s">
        <v>243</v>
      </c>
      <c r="E12" s="4" t="s">
        <v>48</v>
      </c>
      <c r="G12" s="4" t="str">
        <f t="shared" ca="1" si="13"/>
        <v>What a Head of data science does:
A head of data science provides leadership and direction across a programme of multidisciplinary data science projects, managing resources to ensure delivery.
•	are recognised as strategic authorities with technical expertise in cutting edge techniques, defining vision across the organisation
•	are role models to other data scientists and champion adoption of best practice
•	communicate with senior stakeholders and convince them of the strategic value of applying data science</v>
      </c>
      <c r="I12" s="33">
        <f t="shared" ca="1" si="0"/>
        <v>6</v>
      </c>
      <c r="K12" s="33" t="str">
        <f t="shared" ca="1" si="1"/>
        <v>AUTY(6)</v>
      </c>
      <c r="L12" s="33" t="str">
        <f t="shared" ca="1" si="2"/>
        <v>INFL(6)</v>
      </c>
      <c r="M12" s="33" t="str">
        <f t="shared" ca="1" si="3"/>
        <v>COMP(6)</v>
      </c>
      <c r="N12" s="33" t="str">
        <f t="shared" ca="1" si="4"/>
        <v>KNGE(6)</v>
      </c>
      <c r="O12" s="33" t="str">
        <f t="shared" ca="1" si="5"/>
        <v>BUSS(6)</v>
      </c>
      <c r="Q12" s="33" t="str">
        <f t="shared" ca="1" si="6"/>
        <v>INAN(6)</v>
      </c>
      <c r="R12" s="33" t="str">
        <f t="shared" ca="1" si="7"/>
        <v>INOV(6)</v>
      </c>
      <c r="S12" s="33" t="str">
        <f t="shared" ca="1" si="8"/>
        <v>RLMT(6)</v>
      </c>
      <c r="T12" s="33" t="str">
        <f t="shared" ca="1" si="9"/>
        <v>VISL(5)</v>
      </c>
      <c r="U12" s="33" t="str">
        <f t="shared" ca="1" si="10"/>
        <v xml:space="preserve"> </v>
      </c>
      <c r="V12" s="33" t="str">
        <f t="shared" ca="1" si="11"/>
        <v/>
      </c>
      <c r="W12" s="33" t="str">
        <f t="shared" ca="1" si="12"/>
        <v/>
      </c>
      <c r="Y12" s="4"/>
      <c r="Z12" s="4"/>
      <c r="AA12" s="4"/>
      <c r="AB12" s="4"/>
      <c r="AC12" s="4"/>
      <c r="AD12" s="4"/>
      <c r="AE12" s="4"/>
    </row>
    <row r="13" spans="2:31">
      <c r="B13" s="52" t="s">
        <v>0</v>
      </c>
      <c r="D13" s="4" t="s">
        <v>243</v>
      </c>
      <c r="E13" s="4" t="s">
        <v>53</v>
      </c>
      <c r="G13" s="4" t="str">
        <f t="shared" ca="1" si="13"/>
        <v>What a Senior data scientist does:
A senior data scientist is an expert data scientist who provides support and guidance to teams.
•	are a recognised authority on a number of data science specialisms within government, with some knowledge of cutting edge techniques
•	engage with senior stakeholders and champion the value of data science
•	line manage more junior colleagues
•	communicate the value of data science to senior stakeholders</v>
      </c>
      <c r="I13" s="33">
        <f t="shared" ca="1" si="0"/>
        <v>5</v>
      </c>
      <c r="K13" s="33" t="str">
        <f t="shared" ca="1" si="1"/>
        <v>AUTY(5)</v>
      </c>
      <c r="L13" s="33" t="str">
        <f t="shared" ca="1" si="2"/>
        <v>INFL(5)</v>
      </c>
      <c r="M13" s="33" t="str">
        <f t="shared" ca="1" si="3"/>
        <v>COMP(5)</v>
      </c>
      <c r="N13" s="33" t="str">
        <f t="shared" ca="1" si="4"/>
        <v>KNGE(5)</v>
      </c>
      <c r="O13" s="33" t="str">
        <f t="shared" ca="1" si="5"/>
        <v>BUSS(5)</v>
      </c>
      <c r="Q13" s="33" t="str">
        <f t="shared" ca="1" si="6"/>
        <v>INAN(5)</v>
      </c>
      <c r="R13" s="33" t="str">
        <f t="shared" ca="1" si="7"/>
        <v>VISL(5)</v>
      </c>
      <c r="S13" s="33" t="str">
        <f t="shared" ca="1" si="8"/>
        <v>RLMT(5)</v>
      </c>
      <c r="T13" s="33" t="str">
        <f t="shared" ca="1" si="9"/>
        <v>INOV(5)</v>
      </c>
      <c r="U13" s="33" t="str">
        <f t="shared" ca="1" si="10"/>
        <v>PROG(5)</v>
      </c>
      <c r="V13" s="33" t="str">
        <f t="shared" ca="1" si="11"/>
        <v/>
      </c>
      <c r="W13" s="33" t="str">
        <f t="shared" ca="1" si="12"/>
        <v/>
      </c>
      <c r="Y13" s="4"/>
      <c r="Z13" s="4"/>
      <c r="AA13" s="4"/>
      <c r="AB13" s="4"/>
      <c r="AC13" s="4"/>
      <c r="AD13" s="4"/>
      <c r="AE13" s="4"/>
    </row>
    <row r="14" spans="2:31">
      <c r="B14" s="52" t="s">
        <v>0</v>
      </c>
      <c r="D14" s="4" t="s">
        <v>243</v>
      </c>
      <c r="E14" s="4" t="s">
        <v>57</v>
      </c>
      <c r="G14" s="4" t="str">
        <f t="shared" ca="1" si="13"/>
        <v>What Data scientist does:
A data scientist is proficient in data science.
•	have recognised technical ability in a number of data science specialisms and provide detailed technical advice on their area of expertise
•	promote and present data science work both within and outside of the organisation
•	engage with stakeholders and champion the value of data science work
•	line manage and mentor junior data scientists
•	manage small project teams</v>
      </c>
      <c r="I14" s="33" t="str">
        <f t="shared" ca="1" si="0"/>
        <v>5 or 4</v>
      </c>
      <c r="K14" s="33" t="str">
        <f t="shared" ca="1" si="1"/>
        <v>AUTY(5)</v>
      </c>
      <c r="L14" s="33" t="str">
        <f t="shared" ca="1" si="2"/>
        <v>INFL(5)</v>
      </c>
      <c r="M14" s="33" t="str">
        <f t="shared" ca="1" si="3"/>
        <v>COMP(5)</v>
      </c>
      <c r="N14" s="33" t="str">
        <f t="shared" ca="1" si="4"/>
        <v>KNGE(5)</v>
      </c>
      <c r="O14" s="33" t="str">
        <f t="shared" ca="1" si="5"/>
        <v>BUSS(5)</v>
      </c>
      <c r="Q14" s="33" t="str">
        <f t="shared" ca="1" si="6"/>
        <v>INAN(5)</v>
      </c>
      <c r="R14" s="33" t="str">
        <f t="shared" ca="1" si="7"/>
        <v>VISL(4)</v>
      </c>
      <c r="S14" s="33" t="str">
        <f t="shared" ca="1" si="8"/>
        <v>RLMT(4)</v>
      </c>
      <c r="T14" s="33" t="str">
        <f t="shared" ca="1" si="9"/>
        <v>INOV(5)</v>
      </c>
      <c r="U14" s="33" t="str">
        <f t="shared" ca="1" si="10"/>
        <v>PROG(4)</v>
      </c>
      <c r="V14" s="33" t="str">
        <f t="shared" ca="1" si="11"/>
        <v/>
      </c>
      <c r="W14" s="33" t="str">
        <f t="shared" ca="1" si="12"/>
        <v/>
      </c>
      <c r="Y14" s="4"/>
      <c r="Z14" s="4"/>
      <c r="AA14" s="4"/>
      <c r="AB14" s="4"/>
      <c r="AC14" s="4"/>
      <c r="AD14" s="4"/>
      <c r="AE14" s="4"/>
    </row>
    <row r="15" spans="2:31">
      <c r="B15" s="52" t="s">
        <v>0</v>
      </c>
      <c r="D15" s="4" t="s">
        <v>243</v>
      </c>
      <c r="E15" s="4" t="s">
        <v>61</v>
      </c>
      <c r="G15" s="4" t="str">
        <f t="shared" ca="1" si="13"/>
        <v>What a Junior data scientist does:
A junior data scientist is responsible for aspects of existing data science projects.
•	gain valuable hands-on experience working on data science projects
•	are able to apply certain data science techniques and work to develop their technical ability
•	provide limited advice on data science projects within teams
•	identify and communicate lessons learnt during projects and follow good practice
•	clearly communicate the value of data science work to stakeholders</v>
      </c>
      <c r="I15" s="33" t="str">
        <f t="shared" ca="1" si="0"/>
        <v>4 or 3</v>
      </c>
      <c r="K15" s="33" t="str">
        <f t="shared" ca="1" si="1"/>
        <v>AUTY(4)</v>
      </c>
      <c r="L15" s="33" t="str">
        <f t="shared" ca="1" si="2"/>
        <v>INFL(4)</v>
      </c>
      <c r="M15" s="33" t="str">
        <f t="shared" ca="1" si="3"/>
        <v>COMP(4)</v>
      </c>
      <c r="N15" s="33" t="str">
        <f t="shared" ca="1" si="4"/>
        <v>KNGE(4)</v>
      </c>
      <c r="O15" s="33" t="str">
        <f t="shared" ca="1" si="5"/>
        <v>BUSS(4)</v>
      </c>
      <c r="Q15" s="33" t="str">
        <f t="shared" ca="1" si="6"/>
        <v>INAN(4)</v>
      </c>
      <c r="R15" s="33" t="str">
        <f t="shared" ca="1" si="7"/>
        <v>RLMT(4)</v>
      </c>
      <c r="S15" s="33" t="str">
        <f t="shared" ca="1" si="8"/>
        <v>PROG(3)</v>
      </c>
      <c r="T15" s="33" t="str">
        <f t="shared" ca="1" si="9"/>
        <v xml:space="preserve"> </v>
      </c>
      <c r="U15" s="33" t="str">
        <f t="shared" ca="1" si="10"/>
        <v xml:space="preserve"> </v>
      </c>
      <c r="V15" s="33" t="str">
        <f t="shared" ca="1" si="11"/>
        <v/>
      </c>
      <c r="W15" s="33" t="str">
        <f t="shared" ca="1" si="12"/>
        <v/>
      </c>
      <c r="Y15" s="4"/>
      <c r="Z15" s="4"/>
      <c r="AA15" s="4"/>
      <c r="AB15" s="4"/>
      <c r="AC15" s="4"/>
      <c r="AD15" s="4"/>
      <c r="AE15" s="4"/>
    </row>
    <row r="16" spans="2:31">
      <c r="B16" s="52" t="s">
        <v>0</v>
      </c>
      <c r="D16" s="4" t="s">
        <v>243</v>
      </c>
      <c r="E16" s="4" t="s">
        <v>65</v>
      </c>
      <c r="G16" s="4" t="str">
        <f t="shared" ca="1" si="13"/>
        <v xml:space="preserve">What a trainee data scientist does
A trainee data scientist is given an experience of practical data science work under supervision from more senior colleagues.
Trainee data scientists move from a strong awareness of the core data science skills of coding, machine learning and statistics to a more effective working knowledge. They develop their understanding of how to apply data science to business problems.
</v>
      </c>
      <c r="I16" s="33" t="str">
        <f t="shared" ca="1" si="0"/>
        <v>3 or 2</v>
      </c>
      <c r="K16" s="33" t="str">
        <f t="shared" ca="1" si="1"/>
        <v>AUTY(3)</v>
      </c>
      <c r="L16" s="33" t="str">
        <f t="shared" ca="1" si="2"/>
        <v>INFL(3)</v>
      </c>
      <c r="M16" s="33" t="str">
        <f t="shared" ca="1" si="3"/>
        <v>COMP(3)</v>
      </c>
      <c r="N16" s="33" t="str">
        <f t="shared" ca="1" si="4"/>
        <v>KNGE(3)</v>
      </c>
      <c r="O16" s="33" t="str">
        <f t="shared" ca="1" si="5"/>
        <v>BUSS(3)</v>
      </c>
      <c r="Q16" s="33" t="str">
        <f t="shared" ca="1" si="6"/>
        <v>INAN(3)</v>
      </c>
      <c r="R16" s="33" t="str">
        <f t="shared" ca="1" si="7"/>
        <v>PROG(3)</v>
      </c>
      <c r="S16" s="33" t="str">
        <f t="shared" ca="1" si="8"/>
        <v xml:space="preserve"> </v>
      </c>
      <c r="T16" s="33" t="str">
        <f t="shared" ca="1" si="9"/>
        <v xml:space="preserve"> </v>
      </c>
      <c r="U16" s="33" t="str">
        <f t="shared" ca="1" si="10"/>
        <v xml:space="preserve"> </v>
      </c>
      <c r="V16" s="33" t="str">
        <f t="shared" ca="1" si="11"/>
        <v/>
      </c>
      <c r="W16" s="33" t="str">
        <f t="shared" ca="1" si="12"/>
        <v/>
      </c>
      <c r="Y16" s="4"/>
      <c r="Z16" s="4"/>
      <c r="AA16" s="4"/>
      <c r="AB16" s="4"/>
      <c r="AC16" s="4"/>
      <c r="AD16" s="4"/>
      <c r="AE16" s="4"/>
    </row>
    <row r="17" spans="2:31">
      <c r="B17" s="52" t="s">
        <v>0</v>
      </c>
      <c r="D17" s="4" t="s">
        <v>244</v>
      </c>
      <c r="E17" s="4" t="s">
        <v>88</v>
      </c>
      <c r="G17" s="4" t="str">
        <f t="shared" ca="1" si="13"/>
        <v xml:space="preserve"> "What a Head of Performance Analysis does                                                                                                                                                                                                                                                                                                                                                                                                               The head of performance analysis leads the performance analysis community, acting as the point of contact between the community and the business.
Heads of performance analysis:
•remove blockers and act as an escalation point for key issues
•set the performance analysis strategy with input from lead and senior performance analysts
•are responsible for defining a framework for quality assurance within performance analysis
•champion performance analysis and performance analysts, working with colleagues across government and other DDaT communities and analytical professions
•manage the organisation’s performance analysis capability through business planning, development and recruitment
"					</v>
      </c>
      <c r="I17" s="33" t="str">
        <f t="shared" ca="1" si="0"/>
        <v>6 or 7</v>
      </c>
      <c r="K17" s="33" t="str">
        <f t="shared" ca="1" si="1"/>
        <v>AUTY(6)</v>
      </c>
      <c r="L17" s="33" t="str">
        <f t="shared" ca="1" si="2"/>
        <v>INFL(6)</v>
      </c>
      <c r="M17" s="33" t="str">
        <f t="shared" ca="1" si="3"/>
        <v>COMP(6)</v>
      </c>
      <c r="N17" s="33" t="str">
        <f t="shared" ca="1" si="4"/>
        <v>KNGE(6)</v>
      </c>
      <c r="O17" s="33" t="str">
        <f t="shared" ca="1" si="5"/>
        <v>BUSS(6)</v>
      </c>
      <c r="Q17" s="33" t="str">
        <f t="shared" ca="1" si="6"/>
        <v>INAN(5)</v>
      </c>
      <c r="R17" s="33" t="str">
        <f t="shared" ca="1" si="7"/>
        <v>USEV(6)</v>
      </c>
      <c r="S17" s="33" t="str">
        <f t="shared" ca="1" si="8"/>
        <v>MEAS(6)</v>
      </c>
      <c r="T17" s="33" t="str">
        <f t="shared" ca="1" si="9"/>
        <v/>
      </c>
      <c r="U17" s="33" t="str">
        <f t="shared" ca="1" si="10"/>
        <v/>
      </c>
      <c r="V17" s="33" t="str">
        <f t="shared" ca="1" si="11"/>
        <v/>
      </c>
      <c r="W17" s="33" t="str">
        <f t="shared" ca="1" si="12"/>
        <v/>
      </c>
      <c r="Y17" s="4"/>
      <c r="Z17" s="4"/>
      <c r="AA17" s="4"/>
      <c r="AB17" s="4"/>
      <c r="AC17" s="4"/>
      <c r="AD17" s="4"/>
      <c r="AE17" s="4"/>
    </row>
    <row r="18" spans="2:31">
      <c r="B18" s="52" t="s">
        <v>0</v>
      </c>
      <c r="D18" s="4" t="s">
        <v>244</v>
      </c>
      <c r="E18" s="4" t="s">
        <v>90</v>
      </c>
      <c r="G18" s="4" t="str">
        <f t="shared" ca="1" si="13"/>
        <v xml:space="preserve">"What a Lead Performance Analyst does                                                                                                                                                                                                                                                                                                                                                                                                               A lead performance analyst manages more junior performance analysts at any level, coordinating teams or groups of related analysts.
Lead performance analysts:
•assist, take forward and influence the strategy as determined by the head of performance analysis, including data implementation and data architecture
•remove blockers and act as an escalation point for key issues
•are an ambassador for analytics across communities, departments and government
•are responsible for the accuracy and quality of data, analysis and how they are used
•proactively share knowledge and promote a data-driven culture as a leader in the community
•coach and mentor senior performance analysts, performance analysts and associate performance analysts
"					</v>
      </c>
      <c r="I18" s="33" t="str">
        <f t="shared" ca="1" si="0"/>
        <v>6 or 5</v>
      </c>
      <c r="K18" s="33" t="str">
        <f t="shared" ca="1" si="1"/>
        <v>AUTY(6)</v>
      </c>
      <c r="L18" s="33" t="str">
        <f t="shared" ca="1" si="2"/>
        <v>INFL(6)</v>
      </c>
      <c r="M18" s="33" t="str">
        <f t="shared" ca="1" si="3"/>
        <v>COMP(6)</v>
      </c>
      <c r="N18" s="33" t="str">
        <f t="shared" ca="1" si="4"/>
        <v>KNGE(6)</v>
      </c>
      <c r="O18" s="33" t="str">
        <f t="shared" ca="1" si="5"/>
        <v>BUSS(6)</v>
      </c>
      <c r="Q18" s="33" t="str">
        <f t="shared" ca="1" si="6"/>
        <v>INAN(5)</v>
      </c>
      <c r="R18" s="33" t="str">
        <f t="shared" ca="1" si="7"/>
        <v>USEV(6)</v>
      </c>
      <c r="S18" s="33" t="str">
        <f t="shared" ca="1" si="8"/>
        <v>MEAS(6)</v>
      </c>
      <c r="T18" s="33" t="str">
        <f t="shared" ca="1" si="9"/>
        <v/>
      </c>
      <c r="U18" s="33" t="str">
        <f t="shared" ca="1" si="10"/>
        <v/>
      </c>
      <c r="V18" s="33" t="str">
        <f t="shared" ca="1" si="11"/>
        <v/>
      </c>
      <c r="W18" s="33" t="str">
        <f t="shared" ca="1" si="12"/>
        <v/>
      </c>
      <c r="Y18" s="4"/>
      <c r="Z18" s="4"/>
      <c r="AA18" s="4"/>
      <c r="AB18" s="4"/>
      <c r="AC18" s="4"/>
      <c r="AD18" s="4"/>
      <c r="AE18" s="4"/>
    </row>
    <row r="19" spans="2:31">
      <c r="B19" s="52" t="s">
        <v>0</v>
      </c>
      <c r="D19" s="4" t="s">
        <v>244</v>
      </c>
      <c r="E19" s="4" t="s">
        <v>92</v>
      </c>
      <c r="G19" s="4" t="str">
        <f t="shared" ca="1" si="13"/>
        <v xml:space="preserve">What a Senior Performance Analyst does                                                                                                                                                                                                                                                                                                                                                                                                               A senior performance analyst looks to delegate, automate or up-skill others in analysis where possible and appropriate, provide leadership within their team and proactively use analysis to improve services.
Senior performance analysts:
•may manage 1 or more performance analysts
•are proficient in a wide range of tools and ensure that the team is equipped with the required skills according to the strategy set out by the head of performance analysis
•are skilled and experienced at carrying out the day-to-day activities of a performance analyst, including setting up performance measurement frameworks, while also carrying out increasingly complex analysis working with other teams where necessary
•actively contribute to the performance analysis community within their department or organisation, whilst forging links with other analytical disciplines.
A technical specialist would look to develop tools and techniques to aid others in analysis. They are responsible for the accuracy and quality of data, analysis and how these are used.
</v>
      </c>
      <c r="I19" s="33">
        <f t="shared" ca="1" si="0"/>
        <v>5</v>
      </c>
      <c r="K19" s="33" t="str">
        <f t="shared" ca="1" si="1"/>
        <v>AUTY(5)</v>
      </c>
      <c r="L19" s="33" t="str">
        <f t="shared" ca="1" si="2"/>
        <v>INFL(5)</v>
      </c>
      <c r="M19" s="33" t="str">
        <f t="shared" ca="1" si="3"/>
        <v>COMP(5)</v>
      </c>
      <c r="N19" s="33" t="str">
        <f t="shared" ca="1" si="4"/>
        <v>KNGE(5)</v>
      </c>
      <c r="O19" s="33" t="str">
        <f t="shared" ca="1" si="5"/>
        <v>BUSS(5)</v>
      </c>
      <c r="Q19" s="33" t="str">
        <f t="shared" ca="1" si="6"/>
        <v>INAN(4)</v>
      </c>
      <c r="R19" s="33" t="str">
        <f t="shared" ca="1" si="7"/>
        <v>USEV(5)</v>
      </c>
      <c r="S19" s="33" t="str">
        <f t="shared" ca="1" si="8"/>
        <v>MEAS(5)</v>
      </c>
      <c r="T19" s="33" t="str">
        <f t="shared" ca="1" si="9"/>
        <v/>
      </c>
      <c r="U19" s="33" t="str">
        <f t="shared" ca="1" si="10"/>
        <v/>
      </c>
      <c r="V19" s="33" t="str">
        <f t="shared" ca="1" si="11"/>
        <v/>
      </c>
      <c r="W19" s="33" t="str">
        <f t="shared" ca="1" si="12"/>
        <v/>
      </c>
      <c r="Y19" s="4"/>
      <c r="Z19" s="4"/>
      <c r="AA19" s="4"/>
      <c r="AB19" s="4"/>
      <c r="AC19" s="4"/>
      <c r="AD19" s="4"/>
      <c r="AE19" s="4"/>
    </row>
    <row r="20" spans="2:31">
      <c r="B20" s="52" t="s">
        <v>0</v>
      </c>
      <c r="D20" s="4" t="s">
        <v>244</v>
      </c>
      <c r="E20" s="4" t="s">
        <v>94</v>
      </c>
      <c r="G20" s="4" t="str">
        <f t="shared" ca="1" si="13"/>
        <v xml:space="preserve">"What a Performance Analyst does                                                                                                                                                                                                                                                                                                                                                                                                               A performance analyst has a strong understanding of a wide range of sources and analytical tools needed for the project they are working on.
Performance analysts:
•are responsible for the performance analysis in their given area and help the project team measure and assess outcomes, for example what good looks like and how it will be measured
•help to plan and ensure project delivery, finding opportunities to share information with the project team, community colleagues and others
•mostly work independently, although seek guidance when necessary
•are adaptable in applying analysis techniques to new contexts, especially when acting as the sole representative for performance analysts on a project
•are able to create a performance measurement framework for a project with the wider team, including identifying reporting requirements, advising on procurement, implementation and validation of tools to deliver against these requirements
•are responsible for the accuracy and quality of data and analysis and how they are used
•are engaged with, and actively contribute to, the performance analysis community
"					</v>
      </c>
      <c r="I20" s="33" t="str">
        <f t="shared" ca="1" si="0"/>
        <v>4 or 3</v>
      </c>
      <c r="K20" s="33" t="str">
        <f t="shared" ca="1" si="1"/>
        <v>AUTY(4)</v>
      </c>
      <c r="L20" s="33" t="str">
        <f t="shared" ca="1" si="2"/>
        <v>INFL(4)</v>
      </c>
      <c r="M20" s="33" t="str">
        <f t="shared" ca="1" si="3"/>
        <v>COMP(4)</v>
      </c>
      <c r="N20" s="33" t="str">
        <f t="shared" ca="1" si="4"/>
        <v>KNGE(4)</v>
      </c>
      <c r="O20" s="33" t="str">
        <f t="shared" ca="1" si="5"/>
        <v>BUSS(4)</v>
      </c>
      <c r="Q20" s="33" t="str">
        <f t="shared" ca="1" si="6"/>
        <v>INAN(4)</v>
      </c>
      <c r="R20" s="33" t="str">
        <f t="shared" ca="1" si="7"/>
        <v>USEV(4)</v>
      </c>
      <c r="S20" s="33" t="str">
        <f t="shared" ca="1" si="8"/>
        <v>MEAS(4)</v>
      </c>
      <c r="T20" s="33" t="str">
        <f t="shared" ca="1" si="9"/>
        <v/>
      </c>
      <c r="U20" s="33" t="str">
        <f t="shared" ca="1" si="10"/>
        <v/>
      </c>
      <c r="V20" s="33" t="str">
        <f t="shared" ca="1" si="11"/>
        <v/>
      </c>
      <c r="W20" s="33" t="str">
        <f t="shared" ca="1" si="12"/>
        <v/>
      </c>
      <c r="Y20" s="4"/>
      <c r="Z20" s="4"/>
      <c r="AA20" s="4"/>
      <c r="AB20" s="4"/>
      <c r="AC20" s="4"/>
      <c r="AD20" s="4"/>
      <c r="AE20" s="4"/>
    </row>
    <row r="21" spans="2:31">
      <c r="B21" s="52" t="s">
        <v>0</v>
      </c>
      <c r="D21" s="4" t="s">
        <v>244</v>
      </c>
      <c r="E21" s="4" t="s">
        <v>95</v>
      </c>
      <c r="G21" s="4" t="str">
        <f t="shared" ca="1" si="13"/>
        <v xml:space="preserve">"What a Associate Performance Analyst does                                                                                                                                                                                                                                                                                                                                                                                                               An associate performance analyst is a numerate entry level role for those with some experience in analysis or data handling.
Associate performance analysts:
•have the aptitude to learn to use analytical tools and produce standardised reports and charts
•will initially work on projects with limited scope under the guidance of performance analysts and more senior role levels, replicating existing analysis and data techniques
•may progress to greater independence where appropriate
•have the opportunity to develop an understanding of the wider analytics context, tools and techniques
•are responsible for the accuracy and quality of data and analysis, and how they are used
•are engaged in the performance analysis community
"					</v>
      </c>
      <c r="I21" s="33" t="str">
        <f t="shared" ca="1" si="0"/>
        <v>3 or 2</v>
      </c>
      <c r="K21" s="33" t="str">
        <f t="shared" ca="1" si="1"/>
        <v>AUTY(3)</v>
      </c>
      <c r="L21" s="33" t="str">
        <f t="shared" ca="1" si="2"/>
        <v>INFL(3)</v>
      </c>
      <c r="M21" s="33" t="str">
        <f t="shared" ca="1" si="3"/>
        <v>COMP(3)</v>
      </c>
      <c r="N21" s="33" t="str">
        <f t="shared" ca="1" si="4"/>
        <v>KNGE(3)</v>
      </c>
      <c r="O21" s="33" t="str">
        <f t="shared" ca="1" si="5"/>
        <v>BUSS(3)</v>
      </c>
      <c r="Q21" s="33" t="str">
        <f t="shared" ca="1" si="6"/>
        <v>INAN(3)</v>
      </c>
      <c r="R21" s="33" t="str">
        <f t="shared" ca="1" si="7"/>
        <v>MEAS(3)</v>
      </c>
      <c r="S21" s="33" t="str">
        <f t="shared" ca="1" si="8"/>
        <v>USEV(2)</v>
      </c>
      <c r="T21" s="33" t="str">
        <f t="shared" ca="1" si="9"/>
        <v/>
      </c>
      <c r="U21" s="33" t="str">
        <f t="shared" ca="1" si="10"/>
        <v/>
      </c>
      <c r="V21" s="33" t="str">
        <f t="shared" ca="1" si="11"/>
        <v/>
      </c>
      <c r="W21" s="33" t="str">
        <f t="shared" ca="1" si="12"/>
        <v/>
      </c>
      <c r="Y21" s="4"/>
      <c r="Z21" s="4"/>
      <c r="AA21" s="4"/>
      <c r="AB21" s="4"/>
      <c r="AC21" s="4"/>
      <c r="AD21" s="4"/>
      <c r="AE21" s="4"/>
    </row>
    <row r="22" spans="2:31">
      <c r="B22" s="51" t="s">
        <v>96</v>
      </c>
      <c r="D22" s="44" t="s">
        <v>246</v>
      </c>
      <c r="E22" s="4" t="s">
        <v>149</v>
      </c>
      <c r="G22" s="4" t="str">
        <f t="shared" ca="1" si="13"/>
        <v xml:space="preserve">"What a Lead Business Relationship Manager does                                                                                                                                                                                                                                                                                                                                                                                                               A lead business relationship manager leads engagement with directors, corporate senior leaders, service managers and external stakeholders to ensure their complex needs are understood, prioritised and incorporated into directorate plans and progress communicated throughout the delivery process.
They are responsible for ensuring strategic demand, such as the spending review and services strategy commitments are met and communicated to the appropriate IT operations functions.
They make a positive impact on the business through reduction of costs arising from service issues, increased efficiency and improved communication through better understanding of users’ needs and championing departmental commitment to continual improvement.
"					</v>
      </c>
      <c r="I22" s="33" t="str">
        <f t="shared" ca="1" si="0"/>
        <v>7 or 6</v>
      </c>
      <c r="K22" s="33" t="str">
        <f t="shared" ca="1" si="1"/>
        <v>AUTY(7)</v>
      </c>
      <c r="L22" s="33" t="str">
        <f t="shared" ca="1" si="2"/>
        <v>INFL(7)</v>
      </c>
      <c r="M22" s="33" t="str">
        <f t="shared" ca="1" si="3"/>
        <v>COMP(7)</v>
      </c>
      <c r="N22" s="33" t="str">
        <f t="shared" ca="1" si="4"/>
        <v>KNGE(7)</v>
      </c>
      <c r="O22" s="33" t="str">
        <f t="shared" ca="1" si="5"/>
        <v>BUSS(7)</v>
      </c>
      <c r="Q22" s="33" t="str">
        <f t="shared" ca="1" si="6"/>
        <v>SLMO(7)</v>
      </c>
      <c r="R22" s="33" t="str">
        <f t="shared" ca="1" si="7"/>
        <v>RLMT(6)</v>
      </c>
      <c r="S22" s="33" t="str">
        <f t="shared" ca="1" si="8"/>
        <v>ITMG(6)</v>
      </c>
      <c r="T22" s="33" t="str">
        <f t="shared" ca="1" si="9"/>
        <v xml:space="preserve"> </v>
      </c>
      <c r="U22" s="33" t="str">
        <f t="shared" ca="1" si="10"/>
        <v xml:space="preserve"> </v>
      </c>
      <c r="V22" s="33" t="str">
        <f t="shared" ca="1" si="11"/>
        <v/>
      </c>
      <c r="W22" s="33" t="str">
        <f t="shared" ca="1" si="12"/>
        <v/>
      </c>
      <c r="Y22" s="4"/>
      <c r="Z22" s="4"/>
      <c r="AA22" s="4"/>
      <c r="AB22" s="4"/>
      <c r="AC22" s="4"/>
      <c r="AD22" s="4"/>
      <c r="AE22" s="4"/>
    </row>
    <row r="23" spans="2:31">
      <c r="B23" s="51" t="s">
        <v>96</v>
      </c>
      <c r="D23" s="44" t="s">
        <v>246</v>
      </c>
      <c r="E23" s="4" t="s">
        <v>151</v>
      </c>
      <c r="G23" s="4" t="str">
        <f t="shared" ca="1" si="13"/>
        <v xml:space="preserve">"What a senior Business Relationship Manager does                                                                                                                                                                                                                                                                                                                                                                                                               A senior business relationship manager is responsible for managing the directorate’s communication plan and its delivery.
They attend business meetings and management forums. They also provide communications and information for all related digital and technology activities.
"					</v>
      </c>
      <c r="I23" s="33" t="str">
        <f t="shared" ca="1" si="0"/>
        <v xml:space="preserve">6 </v>
      </c>
      <c r="K23" s="33" t="str">
        <f t="shared" ca="1" si="1"/>
        <v>AUTY(6)</v>
      </c>
      <c r="L23" s="33" t="str">
        <f t="shared" ca="1" si="2"/>
        <v>INFL(6)</v>
      </c>
      <c r="M23" s="33" t="str">
        <f t="shared" ca="1" si="3"/>
        <v>COMP(6)</v>
      </c>
      <c r="N23" s="33" t="str">
        <f t="shared" ca="1" si="4"/>
        <v>KNGE(6)</v>
      </c>
      <c r="O23" s="33" t="str">
        <f t="shared" ca="1" si="5"/>
        <v>BUSS(6)</v>
      </c>
      <c r="Q23" s="33" t="str">
        <f t="shared" ca="1" si="6"/>
        <v>ITMG(6)</v>
      </c>
      <c r="R23" s="33" t="str">
        <f t="shared" ca="1" si="7"/>
        <v>RLMT(6)</v>
      </c>
      <c r="S23" s="33" t="str">
        <f t="shared" ca="1" si="8"/>
        <v>SLMO(6)</v>
      </c>
      <c r="T23" s="33" t="str">
        <f t="shared" ca="1" si="9"/>
        <v>USEV(6)</v>
      </c>
      <c r="U23" s="33" t="str">
        <f t="shared" ca="1" si="10"/>
        <v xml:space="preserve"> </v>
      </c>
      <c r="V23" s="33" t="str">
        <f t="shared" ca="1" si="11"/>
        <v/>
      </c>
      <c r="W23" s="33" t="str">
        <f t="shared" ca="1" si="12"/>
        <v/>
      </c>
      <c r="Y23" s="4"/>
      <c r="Z23" s="4"/>
      <c r="AA23" s="4"/>
      <c r="AB23" s="4"/>
      <c r="AC23" s="4"/>
      <c r="AD23" s="4"/>
      <c r="AE23" s="4"/>
    </row>
    <row r="24" spans="2:31">
      <c r="B24" s="51" t="s">
        <v>96</v>
      </c>
      <c r="D24" s="44" t="s">
        <v>246</v>
      </c>
      <c r="E24" s="4" t="s">
        <v>153</v>
      </c>
      <c r="G24" s="4" t="str">
        <f t="shared" ca="1" si="13"/>
        <v xml:space="preserve">What a Business Relationship Manager does                                                                                                                                                                                                                                                                                                                                                                                                               A business relationship manager is responsible for the day to day relationships with business stakeholders, ensuring consistency in engagement across the business.
They act as translators and mediators between IT operations and the business. They are the single point of contact for the business.
</v>
      </c>
      <c r="I24" s="33">
        <f t="shared" ca="1" si="0"/>
        <v>4</v>
      </c>
      <c r="K24" s="33" t="str">
        <f t="shared" ca="1" si="1"/>
        <v>AUTY(4)</v>
      </c>
      <c r="L24" s="33" t="str">
        <f t="shared" ca="1" si="2"/>
        <v>INFL(4)</v>
      </c>
      <c r="M24" s="33" t="str">
        <f t="shared" ca="1" si="3"/>
        <v>COMP(4)</v>
      </c>
      <c r="N24" s="33" t="str">
        <f t="shared" ca="1" si="4"/>
        <v>KNGE(4)</v>
      </c>
      <c r="O24" s="33" t="str">
        <f t="shared" ca="1" si="5"/>
        <v>BUSS(4)</v>
      </c>
      <c r="Q24" s="33" t="str">
        <f t="shared" ca="1" si="6"/>
        <v>ITOP(4)</v>
      </c>
      <c r="R24" s="33" t="str">
        <f t="shared" ca="1" si="7"/>
        <v>RLMT(4)</v>
      </c>
      <c r="S24" s="33" t="str">
        <f t="shared" ca="1" si="8"/>
        <v>SLMO(4)</v>
      </c>
      <c r="T24" s="33" t="str">
        <f t="shared" ca="1" si="9"/>
        <v>USEV(4)</v>
      </c>
      <c r="U24" s="33" t="str">
        <f t="shared" ca="1" si="10"/>
        <v xml:space="preserve"> </v>
      </c>
      <c r="V24" s="33" t="str">
        <f t="shared" ca="1" si="11"/>
        <v/>
      </c>
      <c r="W24" s="33" t="str">
        <f t="shared" ca="1" si="12"/>
        <v/>
      </c>
      <c r="Y24" s="4"/>
      <c r="Z24" s="4"/>
      <c r="AA24" s="4"/>
      <c r="AB24" s="4"/>
      <c r="AC24" s="4"/>
      <c r="AD24" s="4"/>
      <c r="AE24" s="4"/>
    </row>
    <row r="25" spans="2:31">
      <c r="B25" s="51" t="s">
        <v>96</v>
      </c>
      <c r="D25" s="44" t="s">
        <v>247</v>
      </c>
      <c r="E25" s="4" t="s">
        <v>97</v>
      </c>
      <c r="G25" s="4" t="str">
        <f t="shared" ca="1" si="13"/>
        <v xml:space="preserve">What a Change and Release Manager does                                                                                                                                                                                                                                                                                                                                                                                                               A change and release manager makes sure that technical changes to IT services are adequately impact assessed, prioritised, scheduled, authorised and implemented, in line with processes and using appropriate tools, including chairing the Change Advisory Board (CAB).
They provide an escalation point and make decisions for all technical changes. They coordinate releases and interdependencies.
</v>
      </c>
      <c r="I25" s="33" t="str">
        <f t="shared" ca="1" si="0"/>
        <v>5</v>
      </c>
      <c r="K25" s="33" t="str">
        <f t="shared" ca="1" si="1"/>
        <v>AUTY(5)</v>
      </c>
      <c r="L25" s="33" t="str">
        <f t="shared" ca="1" si="2"/>
        <v>INFL(5)</v>
      </c>
      <c r="M25" s="33" t="str">
        <f t="shared" ca="1" si="3"/>
        <v>COMP(5)</v>
      </c>
      <c r="N25" s="33" t="str">
        <f t="shared" ca="1" si="4"/>
        <v>KNGE(5)</v>
      </c>
      <c r="O25" s="33" t="str">
        <f t="shared" ca="1" si="5"/>
        <v>BUSS(5)</v>
      </c>
      <c r="Q25" s="33" t="str">
        <f t="shared" ca="1" si="6"/>
        <v>SLMO(5)</v>
      </c>
      <c r="R25" s="33" t="str">
        <f t="shared" ca="1" si="7"/>
        <v>RLMT(5)</v>
      </c>
      <c r="S25" s="33" t="str">
        <f t="shared" ca="1" si="8"/>
        <v>CHMG(5)</v>
      </c>
      <c r="T25" s="33" t="str">
        <f t="shared" ca="1" si="9"/>
        <v>RELM(5)</v>
      </c>
      <c r="U25" s="33" t="str">
        <f t="shared" ca="1" si="10"/>
        <v xml:space="preserve"> </v>
      </c>
      <c r="V25" s="33" t="str">
        <f t="shared" ca="1" si="11"/>
        <v/>
      </c>
      <c r="W25" s="33" t="str">
        <f t="shared" ca="1" si="12"/>
        <v/>
      </c>
      <c r="Y25" s="4"/>
      <c r="Z25" s="4"/>
      <c r="AA25" s="4"/>
      <c r="AB25" s="4"/>
      <c r="AC25" s="4"/>
      <c r="AD25" s="4"/>
      <c r="AE25" s="4"/>
    </row>
    <row r="26" spans="2:31">
      <c r="B26" s="51" t="s">
        <v>96</v>
      </c>
      <c r="D26" s="44" t="s">
        <v>247</v>
      </c>
      <c r="E26" s="4" t="s">
        <v>98</v>
      </c>
      <c r="G26" s="4" t="str">
        <f t="shared" ca="1" si="13"/>
        <v xml:space="preserve">What a Change and Release Analyst does                                                                                                                                                                                                                                                                                                                                                                                                               A change and release analyst plans and rolls out software, as well as designing and carrying out procedures for the distribution and installation of changes to systems and services.
They carry out analysis after release and set the plan for upcoming changes. They liaise with DevOps and service designers.
</v>
      </c>
      <c r="I26" s="33" t="str">
        <f t="shared" ca="1" si="0"/>
        <v>3</v>
      </c>
      <c r="K26" s="33" t="str">
        <f t="shared" ca="1" si="1"/>
        <v>AUTY(3)</v>
      </c>
      <c r="L26" s="33" t="str">
        <f t="shared" ca="1" si="2"/>
        <v>INFL(3)</v>
      </c>
      <c r="M26" s="33" t="str">
        <f t="shared" ca="1" si="3"/>
        <v>COMP(3)</v>
      </c>
      <c r="N26" s="33" t="str">
        <f t="shared" ca="1" si="4"/>
        <v>KNGE(3)</v>
      </c>
      <c r="O26" s="33" t="str">
        <f t="shared" ca="1" si="5"/>
        <v>BUSS(3)</v>
      </c>
      <c r="Q26" s="33" t="str">
        <f t="shared" ca="1" si="6"/>
        <v>SLMO(3)</v>
      </c>
      <c r="R26" s="33" t="str">
        <f t="shared" ca="1" si="7"/>
        <v>CHMG(3)</v>
      </c>
      <c r="S26" s="33" t="str">
        <f t="shared" ca="1" si="8"/>
        <v>RELM(3)</v>
      </c>
      <c r="T26" s="33" t="str">
        <f t="shared" ca="1" si="9"/>
        <v xml:space="preserve"> </v>
      </c>
      <c r="U26" s="33" t="str">
        <f t="shared" ca="1" si="10"/>
        <v xml:space="preserve"> </v>
      </c>
      <c r="V26" s="33" t="str">
        <f t="shared" ca="1" si="11"/>
        <v/>
      </c>
      <c r="W26" s="33" t="str">
        <f t="shared" ca="1" si="12"/>
        <v/>
      </c>
      <c r="Y26" s="4"/>
      <c r="Z26" s="4"/>
      <c r="AA26" s="4"/>
      <c r="AB26" s="4"/>
      <c r="AC26" s="4"/>
      <c r="AD26" s="4"/>
      <c r="AE26" s="4"/>
    </row>
    <row r="27" spans="2:31">
      <c r="B27" s="51" t="s">
        <v>96</v>
      </c>
      <c r="D27" s="44" t="s">
        <v>247</v>
      </c>
      <c r="E27" s="4" t="s">
        <v>100</v>
      </c>
      <c r="G27" s="4" t="str">
        <f t="shared" ca="1" si="13"/>
        <v xml:space="preserve">What a Configuration Analyst does                                                                                                                                                                                                                                                                                                                                                                                                               A configuration analyst provides administrative support to the change and release manager, helping maintaining the integrity of the configuration management database (CMDB) and independently solving smaller problems.
</v>
      </c>
      <c r="I27" s="33">
        <f t="shared" ca="1" si="0"/>
        <v>2</v>
      </c>
      <c r="K27" s="33" t="str">
        <f t="shared" ca="1" si="1"/>
        <v>AUTY(2)</v>
      </c>
      <c r="L27" s="33" t="str">
        <f t="shared" ca="1" si="2"/>
        <v>INFL(2)</v>
      </c>
      <c r="M27" s="33" t="str">
        <f t="shared" ca="1" si="3"/>
        <v>COMP(2)</v>
      </c>
      <c r="N27" s="33" t="str">
        <f t="shared" ca="1" si="4"/>
        <v>KNGE(2)</v>
      </c>
      <c r="O27" s="33" t="str">
        <f t="shared" ca="1" si="5"/>
        <v>BUSS(2)</v>
      </c>
      <c r="Q27" s="33" t="str">
        <f t="shared" ca="1" si="6"/>
        <v>SLMO(2)</v>
      </c>
      <c r="R27" s="33" t="str">
        <f t="shared" ca="1" si="7"/>
        <v>CHMG(2)</v>
      </c>
      <c r="S27" s="33" t="str">
        <f t="shared" ca="1" si="8"/>
        <v xml:space="preserve"> </v>
      </c>
      <c r="T27" s="33" t="str">
        <f t="shared" ca="1" si="9"/>
        <v xml:space="preserve"> </v>
      </c>
      <c r="U27" s="33" t="str">
        <f t="shared" ca="1" si="10"/>
        <v xml:space="preserve"> </v>
      </c>
      <c r="V27" s="33" t="str">
        <f t="shared" ca="1" si="11"/>
        <v/>
      </c>
      <c r="W27" s="33" t="str">
        <f t="shared" ca="1" si="12"/>
        <v/>
      </c>
      <c r="Y27" s="4"/>
      <c r="Z27" s="4"/>
      <c r="AA27" s="4"/>
      <c r="AB27" s="4"/>
      <c r="AC27" s="4"/>
      <c r="AD27" s="4"/>
      <c r="AE27" s="4"/>
    </row>
    <row r="28" spans="2:31">
      <c r="B28" s="51" t="s">
        <v>96</v>
      </c>
      <c r="D28" s="44" t="s">
        <v>249</v>
      </c>
      <c r="E28" s="4" t="s">
        <v>101</v>
      </c>
      <c r="G28" s="4" t="str">
        <f t="shared" ca="1" si="13"/>
        <v xml:space="preserve">"What a Head of Command and Control does                                                                                                                                                                                                                                                                                                                                                                                                               A head of command and control is responsible for the strategy roadmap, integration and building the capability of the team. They make sure all tools are fit for purpose and meet business requirements.
They may be allowed to address issues across IT operations.
"					</v>
      </c>
      <c r="I28" s="33" t="str">
        <f t="shared" ca="1" si="0"/>
        <v>6</v>
      </c>
      <c r="K28" s="33" t="str">
        <f t="shared" ca="1" si="1"/>
        <v>AUTY(5)</v>
      </c>
      <c r="L28" s="33" t="str">
        <f t="shared" ca="1" si="2"/>
        <v>INFL(5)</v>
      </c>
      <c r="M28" s="33" t="str">
        <f t="shared" ca="1" si="3"/>
        <v>COMP(5)</v>
      </c>
      <c r="N28" s="33" t="str">
        <f t="shared" ca="1" si="4"/>
        <v>KNGE(5)</v>
      </c>
      <c r="O28" s="33" t="str">
        <f t="shared" ca="1" si="5"/>
        <v>BUSS(5)</v>
      </c>
      <c r="Q28" s="33" t="str">
        <f t="shared" ca="1" si="6"/>
        <v>SLMO(5)</v>
      </c>
      <c r="R28" s="33" t="str">
        <f t="shared" ca="1" si="7"/>
        <v>RLMT(5)</v>
      </c>
      <c r="S28" s="33" t="str">
        <f t="shared" ca="1" si="8"/>
        <v>ITMG(5)</v>
      </c>
      <c r="T28" s="33" t="str">
        <f t="shared" ca="1" si="9"/>
        <v>USEV(5)</v>
      </c>
      <c r="U28" s="33" t="str">
        <f t="shared" ca="1" si="10"/>
        <v xml:space="preserve"> </v>
      </c>
      <c r="V28" s="33" t="str">
        <f t="shared" ca="1" si="11"/>
        <v/>
      </c>
      <c r="W28" s="33" t="str">
        <f t="shared" ca="1" si="12"/>
        <v/>
      </c>
      <c r="Y28" s="4"/>
      <c r="Z28" s="4"/>
      <c r="AA28" s="4"/>
      <c r="AB28" s="4"/>
      <c r="AC28" s="4"/>
      <c r="AD28" s="4"/>
      <c r="AE28" s="4"/>
    </row>
    <row r="29" spans="2:31">
      <c r="B29" s="51" t="s">
        <v>96</v>
      </c>
      <c r="D29" s="44" t="s">
        <v>249</v>
      </c>
      <c r="E29" s="4" t="s">
        <v>103</v>
      </c>
      <c r="G29" s="4" t="str">
        <f t="shared" ca="1" si="13"/>
        <v xml:space="preserve">What an Operational Control Manager does                                                                                                                                                                                                                                                                                                                                                                                                               An operational control manager is accountable for day to day IT operations, acting as the escalation point for incidents and problems.
They ensure effective change management processes which maintain the availability of services using proactive and preventative measures. They may be on call 24/7 or according to business requirements. They may be allowed to address issues across IT operations.
</v>
      </c>
      <c r="I29" s="33" t="str">
        <f t="shared" ca="1" si="0"/>
        <v>5</v>
      </c>
      <c r="K29" s="33" t="str">
        <f t="shared" ca="1" si="1"/>
        <v>AUTY(5)</v>
      </c>
      <c r="L29" s="33" t="str">
        <f t="shared" ca="1" si="2"/>
        <v>INFL(5)</v>
      </c>
      <c r="M29" s="33" t="str">
        <f t="shared" ca="1" si="3"/>
        <v>COMP(5)</v>
      </c>
      <c r="N29" s="33" t="str">
        <f t="shared" ca="1" si="4"/>
        <v>KNGE(5)</v>
      </c>
      <c r="O29" s="33" t="str">
        <f t="shared" ca="1" si="5"/>
        <v>BUSS(5)</v>
      </c>
      <c r="Q29" s="33" t="str">
        <f t="shared" ca="1" si="6"/>
        <v>SLMO(5)</v>
      </c>
      <c r="R29" s="33" t="str">
        <f t="shared" ca="1" si="7"/>
        <v>RLMT(5)</v>
      </c>
      <c r="S29" s="33" t="str">
        <f t="shared" ca="1" si="8"/>
        <v>ITMG(5)</v>
      </c>
      <c r="T29" s="33" t="str">
        <f t="shared" ca="1" si="9"/>
        <v>USEV(5)</v>
      </c>
      <c r="U29" s="33" t="str">
        <f t="shared" ca="1" si="10"/>
        <v xml:space="preserve"> </v>
      </c>
      <c r="V29" s="33" t="str">
        <f t="shared" ca="1" si="11"/>
        <v/>
      </c>
      <c r="W29" s="33" t="str">
        <f t="shared" ca="1" si="12"/>
        <v/>
      </c>
      <c r="Y29" s="4"/>
      <c r="Z29" s="4"/>
      <c r="AA29" s="4"/>
      <c r="AB29" s="4"/>
      <c r="AC29" s="4"/>
      <c r="AD29" s="4"/>
      <c r="AE29" s="4"/>
    </row>
    <row r="30" spans="2:31">
      <c r="B30" s="51" t="s">
        <v>96</v>
      </c>
      <c r="D30" s="44" t="s">
        <v>249</v>
      </c>
      <c r="E30" s="4" t="s">
        <v>104</v>
      </c>
      <c r="G30" s="4" t="str">
        <f t="shared" ca="1" si="13"/>
        <v xml:space="preserve">What an Operations Analyst does                                                                                                                                                                                                                                                                                                                                                                                                               An operations analyst provides administrative support to their manager and alerts support staff if necessary.
</v>
      </c>
      <c r="I30" s="33">
        <f t="shared" ca="1" si="0"/>
        <v>4</v>
      </c>
      <c r="K30" s="33" t="str">
        <f t="shared" ca="1" si="1"/>
        <v>AUTY(3)</v>
      </c>
      <c r="L30" s="33" t="str">
        <f t="shared" ca="1" si="2"/>
        <v>INFL(3)</v>
      </c>
      <c r="M30" s="33" t="str">
        <f t="shared" ca="1" si="3"/>
        <v>COMP(3)</v>
      </c>
      <c r="N30" s="33" t="str">
        <f t="shared" ca="1" si="4"/>
        <v>KNGE(3)</v>
      </c>
      <c r="O30" s="33" t="str">
        <f t="shared" ca="1" si="5"/>
        <v>BUSS(3)</v>
      </c>
      <c r="Q30" s="33" t="str">
        <f t="shared" ca="1" si="6"/>
        <v>ITOP(3)</v>
      </c>
      <c r="R30" s="33" t="str">
        <f t="shared" ca="1" si="7"/>
        <v>SLMO(3)</v>
      </c>
      <c r="S30" s="33" t="str">
        <f t="shared" ca="1" si="8"/>
        <v xml:space="preserve"> </v>
      </c>
      <c r="T30" s="33" t="str">
        <f t="shared" ca="1" si="9"/>
        <v xml:space="preserve"> </v>
      </c>
      <c r="U30" s="33" t="str">
        <f t="shared" ca="1" si="10"/>
        <v xml:space="preserve"> </v>
      </c>
      <c r="V30" s="33" t="str">
        <f t="shared" ca="1" si="11"/>
        <v/>
      </c>
      <c r="W30" s="33" t="str">
        <f t="shared" ca="1" si="12"/>
        <v/>
      </c>
      <c r="Y30" s="4"/>
      <c r="Z30" s="4"/>
      <c r="AA30" s="4"/>
      <c r="AB30" s="4"/>
      <c r="AC30" s="4"/>
      <c r="AD30" s="4"/>
      <c r="AE30" s="4"/>
    </row>
    <row r="31" spans="2:31">
      <c r="B31" s="51" t="s">
        <v>96</v>
      </c>
      <c r="D31" s="44" t="s">
        <v>249</v>
      </c>
      <c r="E31" s="4" t="s">
        <v>105</v>
      </c>
      <c r="G31" s="4" t="str">
        <f t="shared" ca="1" si="13"/>
        <v>Ops Analysts C&amp;C</v>
      </c>
      <c r="I31" s="33">
        <f t="shared" ca="1" si="0"/>
        <v>0</v>
      </c>
      <c r="K31" s="33" t="str">
        <f t="shared" ca="1" si="1"/>
        <v>AUTY(3)</v>
      </c>
      <c r="L31" s="33" t="str">
        <f t="shared" ca="1" si="2"/>
        <v>INFL(3)</v>
      </c>
      <c r="M31" s="33" t="str">
        <f t="shared" ca="1" si="3"/>
        <v>COMP(3)</v>
      </c>
      <c r="N31" s="33" t="str">
        <f t="shared" ca="1" si="4"/>
        <v>KNGE(3)</v>
      </c>
      <c r="O31" s="33" t="str">
        <f t="shared" ca="1" si="5"/>
        <v>BUSS(3)</v>
      </c>
      <c r="Q31" s="33" t="str">
        <f t="shared" ca="1" si="6"/>
        <v>ITOP(3)</v>
      </c>
      <c r="R31" s="33" t="str">
        <f t="shared" ca="1" si="7"/>
        <v>SLMO(3)</v>
      </c>
      <c r="S31" s="33" t="str">
        <f t="shared" ca="1" si="8"/>
        <v xml:space="preserve"> </v>
      </c>
      <c r="T31" s="33" t="str">
        <f t="shared" ca="1" si="9"/>
        <v xml:space="preserve"> </v>
      </c>
      <c r="U31" s="33" t="str">
        <f t="shared" ca="1" si="10"/>
        <v xml:space="preserve"> </v>
      </c>
      <c r="V31" s="33" t="str">
        <f t="shared" ca="1" si="11"/>
        <v/>
      </c>
      <c r="W31" s="33" t="str">
        <f t="shared" ca="1" si="12"/>
        <v/>
      </c>
      <c r="Y31" s="4"/>
      <c r="Z31" s="4"/>
      <c r="AA31" s="4"/>
      <c r="AB31" s="4"/>
      <c r="AC31" s="4"/>
      <c r="AD31" s="4"/>
      <c r="AE31" s="4"/>
    </row>
    <row r="32" spans="2:31">
      <c r="B32" s="51" t="s">
        <v>96</v>
      </c>
      <c r="D32" s="44" t="s">
        <v>250</v>
      </c>
      <c r="E32" s="4" t="s">
        <v>107</v>
      </c>
      <c r="G32" s="4" t="str">
        <f t="shared" ca="1" si="13"/>
        <v xml:space="preserve">"What an Principal Engineer - Application Operations does                                                                                                                                                                                                                                                                                                                                                                                                               A principal engineer - application operations owns the application strategy and leads on the resourcing and learning and development for their team. They have expert technical understanding and are accountable for vendor and supplier management.
Depending on the complexity, size of a project and the likely impact it will have on the business, they may manage and maintain certain aspects of an application.
"					</v>
      </c>
      <c r="I32" s="33">
        <f t="shared" ca="1" si="0"/>
        <v>6</v>
      </c>
      <c r="K32" s="33" t="str">
        <f t="shared" ca="1" si="1"/>
        <v>AUTY(6)</v>
      </c>
      <c r="L32" s="33" t="str">
        <f t="shared" ca="1" si="2"/>
        <v>INFL(6)</v>
      </c>
      <c r="M32" s="33" t="str">
        <f t="shared" ca="1" si="3"/>
        <v>COMP(6)</v>
      </c>
      <c r="N32" s="33" t="str">
        <f t="shared" ca="1" si="4"/>
        <v>KNGE(6)</v>
      </c>
      <c r="O32" s="33" t="str">
        <f t="shared" ca="1" si="5"/>
        <v>BUSS(6)</v>
      </c>
      <c r="Q32" s="33" t="str">
        <f t="shared" ca="1" si="6"/>
        <v>SLMO(5)</v>
      </c>
      <c r="R32" s="33" t="str">
        <f t="shared" ca="1" si="7"/>
        <v>CIPM(6)</v>
      </c>
      <c r="S32" s="33" t="str">
        <f t="shared" ca="1" si="8"/>
        <v>ASUP(5)</v>
      </c>
      <c r="T32" s="33" t="str">
        <f t="shared" ca="1" si="9"/>
        <v xml:space="preserve"> </v>
      </c>
      <c r="U32" s="33" t="str">
        <f t="shared" ca="1" si="10"/>
        <v xml:space="preserve"> </v>
      </c>
      <c r="V32" s="33" t="str">
        <f t="shared" ca="1" si="11"/>
        <v/>
      </c>
      <c r="W32" s="33" t="str">
        <f t="shared" ca="1" si="12"/>
        <v/>
      </c>
      <c r="Y32" s="4"/>
      <c r="Z32" s="4"/>
      <c r="AA32" s="4"/>
      <c r="AB32" s="4"/>
      <c r="AC32" s="4"/>
      <c r="AD32" s="4"/>
      <c r="AE32" s="4"/>
    </row>
    <row r="33" spans="2:31">
      <c r="B33" s="51" t="s">
        <v>96</v>
      </c>
      <c r="D33" s="44" t="s">
        <v>250</v>
      </c>
      <c r="E33" s="4" t="s">
        <v>108</v>
      </c>
      <c r="G33" s="4" t="str">
        <f t="shared" ca="1" si="13"/>
        <v xml:space="preserve">"What an Lead Engineer - Application Operations does                                                                                                                                                                                                                                                                                                                                                                                                               A lead engineer - application operations defines the application strategy and the strategy for security administration.
They liaise with leads within IT operations on how applications are performing and changes that need to be put in place. They may manage and maintain certain aspects of an application depending on the complexity, size of a project and the likely impact it will have on the business.
"					</v>
      </c>
      <c r="I33" s="33" t="str">
        <f t="shared" ca="1" si="0"/>
        <v xml:space="preserve">5 </v>
      </c>
      <c r="K33" s="33" t="str">
        <f t="shared" ca="1" si="1"/>
        <v>AUTY(5)</v>
      </c>
      <c r="L33" s="33" t="str">
        <f t="shared" ca="1" si="2"/>
        <v>INFL(5)</v>
      </c>
      <c r="M33" s="33" t="str">
        <f t="shared" ca="1" si="3"/>
        <v>COMP(5)</v>
      </c>
      <c r="N33" s="33" t="str">
        <f t="shared" ca="1" si="4"/>
        <v>KNGE(5)</v>
      </c>
      <c r="O33" s="33" t="str">
        <f t="shared" ca="1" si="5"/>
        <v>BUSS(5)</v>
      </c>
      <c r="Q33" s="33" t="str">
        <f t="shared" ca="1" si="6"/>
        <v>SLMO(5)</v>
      </c>
      <c r="R33" s="33" t="str">
        <f t="shared" ca="1" si="7"/>
        <v>ASUP(5)</v>
      </c>
      <c r="S33" s="33" t="str">
        <f t="shared" ca="1" si="8"/>
        <v>CIPM(5)</v>
      </c>
      <c r="T33" s="33" t="str">
        <f t="shared" ca="1" si="9"/>
        <v>TEST(5)</v>
      </c>
      <c r="U33" s="33" t="str">
        <f t="shared" ca="1" si="10"/>
        <v xml:space="preserve"> </v>
      </c>
      <c r="V33" s="33" t="str">
        <f t="shared" ca="1" si="11"/>
        <v/>
      </c>
      <c r="W33" s="33" t="str">
        <f t="shared" ca="1" si="12"/>
        <v/>
      </c>
      <c r="Y33" s="4"/>
      <c r="Z33" s="4"/>
      <c r="AA33" s="4"/>
      <c r="AB33" s="4"/>
      <c r="AC33" s="4"/>
      <c r="AD33" s="4"/>
      <c r="AE33" s="4"/>
    </row>
    <row r="34" spans="2:31">
      <c r="B34" s="51" t="s">
        <v>96</v>
      </c>
      <c r="D34" s="44" t="s">
        <v>250</v>
      </c>
      <c r="E34" s="4" t="s">
        <v>110</v>
      </c>
      <c r="G34" s="4" t="str">
        <f t="shared" ca="1" si="13"/>
        <v xml:space="preserve">"What an Senior Engineer - Application Operations does                                                                                                                                                                                                                                                                                                                                                                                                               A senior engineer - application operations is responsible for code deployment and coordinating change-based activities such as taking services live. They deal with more complex issues.
Depending on the complexity, size of a project and the likely impact it will have on the business, they may manage and maintain certain aspects of an application.
"					</v>
      </c>
      <c r="I34" s="33">
        <f t="shared" ca="1" si="0"/>
        <v>4</v>
      </c>
      <c r="K34" s="33" t="str">
        <f t="shared" ca="1" si="1"/>
        <v>AUTY(4)</v>
      </c>
      <c r="L34" s="33" t="str">
        <f t="shared" ca="1" si="2"/>
        <v>INFL(4)</v>
      </c>
      <c r="M34" s="33" t="str">
        <f t="shared" ca="1" si="3"/>
        <v>COMP(4)</v>
      </c>
      <c r="N34" s="33" t="str">
        <f t="shared" ca="1" si="4"/>
        <v>KNGE(4)</v>
      </c>
      <c r="O34" s="33" t="str">
        <f t="shared" ca="1" si="5"/>
        <v>BUSS(4)</v>
      </c>
      <c r="Q34" s="33" t="str">
        <f t="shared" ca="1" si="6"/>
        <v>ASUP(4)</v>
      </c>
      <c r="R34" s="33" t="str">
        <f t="shared" ca="1" si="7"/>
        <v>SLMO(4)</v>
      </c>
      <c r="S34" s="33" t="str">
        <f t="shared" ca="1" si="8"/>
        <v>USEV(4)</v>
      </c>
      <c r="T34" s="33" t="str">
        <f t="shared" ca="1" si="9"/>
        <v>TEST(4)</v>
      </c>
      <c r="U34" s="33" t="str">
        <f t="shared" ca="1" si="10"/>
        <v xml:space="preserve"> </v>
      </c>
      <c r="V34" s="33" t="str">
        <f t="shared" ca="1" si="11"/>
        <v/>
      </c>
      <c r="W34" s="33" t="str">
        <f t="shared" ca="1" si="12"/>
        <v/>
      </c>
      <c r="Y34" s="4"/>
      <c r="Z34" s="4"/>
      <c r="AA34" s="4"/>
      <c r="AB34" s="4"/>
      <c r="AC34" s="4"/>
      <c r="AD34" s="4"/>
      <c r="AE34" s="4"/>
    </row>
    <row r="35" spans="2:31">
      <c r="B35" s="51" t="s">
        <v>96</v>
      </c>
      <c r="D35" s="44" t="s">
        <v>250</v>
      </c>
      <c r="E35" s="4" t="s">
        <v>111</v>
      </c>
      <c r="G35" s="4" t="str">
        <f t="shared" ca="1" si="13"/>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35" s="33">
        <f t="shared" ca="1" si="0"/>
        <v>3</v>
      </c>
      <c r="K35" s="33" t="str">
        <f t="shared" ca="1" si="1"/>
        <v>AUTY(3)</v>
      </c>
      <c r="L35" s="33" t="str">
        <f t="shared" ca="1" si="2"/>
        <v>INFL(3)</v>
      </c>
      <c r="M35" s="33" t="str">
        <f t="shared" ca="1" si="3"/>
        <v>COMP(3)</v>
      </c>
      <c r="N35" s="33" t="str">
        <f t="shared" ca="1" si="4"/>
        <v>KNGE(3)</v>
      </c>
      <c r="O35" s="33" t="str">
        <f t="shared" ca="1" si="5"/>
        <v>BUSS(3)</v>
      </c>
      <c r="Q35" s="33" t="str">
        <f t="shared" ca="1" si="6"/>
        <v>ASUP(3)</v>
      </c>
      <c r="R35" s="33" t="str">
        <f t="shared" ca="1" si="7"/>
        <v>SLMO(3)</v>
      </c>
      <c r="S35" s="33" t="str">
        <f t="shared" ca="1" si="8"/>
        <v>TEST(3)</v>
      </c>
      <c r="T35" s="33" t="str">
        <f t="shared" ca="1" si="9"/>
        <v xml:space="preserve"> </v>
      </c>
      <c r="U35" s="33" t="str">
        <f t="shared" ca="1" si="10"/>
        <v xml:space="preserve"> </v>
      </c>
      <c r="V35" s="33" t="str">
        <f t="shared" ca="1" si="11"/>
        <v/>
      </c>
      <c r="W35" s="33" t="str">
        <f t="shared" ca="1" si="12"/>
        <v/>
      </c>
      <c r="Y35" s="4"/>
      <c r="Z35" s="4"/>
      <c r="AA35" s="4"/>
      <c r="AB35" s="4"/>
      <c r="AC35" s="4"/>
      <c r="AD35" s="4"/>
      <c r="AE35" s="4"/>
    </row>
    <row r="36" spans="2:31">
      <c r="B36" s="51" t="s">
        <v>96</v>
      </c>
      <c r="D36" s="44" t="s">
        <v>250</v>
      </c>
      <c r="E36" s="4" t="s">
        <v>113</v>
      </c>
      <c r="G36" s="4" t="str">
        <f t="shared" ca="1" si="13"/>
        <v xml:space="preserve">What an Associate Engineer - Application Operations does                                                                                                                                                                                                                                                                                                                                                                                                               An associate engineer - application operations is a trainee position.
Associate engineers work in an established team and support engineers – application operations in their daily work. They receive direction from engineers – application operations.
</v>
      </c>
      <c r="I36" s="33">
        <f t="shared" ca="1" si="0"/>
        <v>0</v>
      </c>
      <c r="K36" s="33" t="str">
        <f t="shared" ca="1" si="1"/>
        <v>AUTY(2)</v>
      </c>
      <c r="L36" s="33" t="str">
        <f t="shared" ca="1" si="2"/>
        <v>INFL(2)</v>
      </c>
      <c r="M36" s="33" t="str">
        <f t="shared" ca="1" si="3"/>
        <v>COMP(2)</v>
      </c>
      <c r="N36" s="33" t="str">
        <f t="shared" ca="1" si="4"/>
        <v>KNGE(2)</v>
      </c>
      <c r="O36" s="33" t="str">
        <f t="shared" ca="1" si="5"/>
        <v>BUSS(2)</v>
      </c>
      <c r="Q36" s="33" t="str">
        <f t="shared" ca="1" si="6"/>
        <v>SLMO(2)</v>
      </c>
      <c r="R36" s="33" t="str">
        <f t="shared" ca="1" si="7"/>
        <v>ASUP(2)</v>
      </c>
      <c r="S36" s="33" t="str">
        <f t="shared" ca="1" si="8"/>
        <v>TEST(2)</v>
      </c>
      <c r="T36" s="33" t="str">
        <f t="shared" ca="1" si="9"/>
        <v xml:space="preserve"> </v>
      </c>
      <c r="U36" s="33" t="str">
        <f t="shared" ca="1" si="10"/>
        <v xml:space="preserve"> </v>
      </c>
      <c r="V36" s="33" t="str">
        <f t="shared" ca="1" si="11"/>
        <v/>
      </c>
      <c r="W36" s="33" t="str">
        <f t="shared" ca="1" si="12"/>
        <v/>
      </c>
      <c r="Y36" s="4"/>
      <c r="Z36" s="4"/>
      <c r="AA36" s="4"/>
      <c r="AB36" s="4"/>
      <c r="AC36" s="4"/>
      <c r="AD36" s="4"/>
      <c r="AE36" s="4"/>
    </row>
    <row r="37" spans="2:31">
      <c r="B37" s="51" t="s">
        <v>96</v>
      </c>
      <c r="D37" s="44" t="s">
        <v>251</v>
      </c>
      <c r="E37" s="4" t="s">
        <v>114</v>
      </c>
      <c r="G37" s="4" t="str">
        <f t="shared" ca="1" si="13"/>
        <v xml:space="preserve">"What a Principal Engineer - End User Computing does                                                                                                                                                                                                                                                                                                                                                                                                               A principal engineer - end user computing owns the strategy roadmap and leads on the resourcing, learning and development for their team. They look at the bigger picture and understand trends in the business.
"					</v>
      </c>
      <c r="I37" s="33">
        <f t="shared" ca="1" si="0"/>
        <v>6</v>
      </c>
      <c r="K37" s="33" t="str">
        <f t="shared" ca="1" si="1"/>
        <v>AUTY(6)</v>
      </c>
      <c r="L37" s="33" t="str">
        <f t="shared" ca="1" si="2"/>
        <v>INFL(6)</v>
      </c>
      <c r="M37" s="33" t="str">
        <f t="shared" ca="1" si="3"/>
        <v>COMP(6)</v>
      </c>
      <c r="N37" s="33" t="str">
        <f t="shared" ca="1" si="4"/>
        <v>KNGE(6)</v>
      </c>
      <c r="O37" s="33" t="str">
        <f t="shared" ca="1" si="5"/>
        <v>BUSS(6)</v>
      </c>
      <c r="Q37" s="33" t="str">
        <f t="shared" ca="1" si="6"/>
        <v>SLMO(5)</v>
      </c>
      <c r="R37" s="33" t="str">
        <f t="shared" ca="1" si="7"/>
        <v>CIPM(6)</v>
      </c>
      <c r="S37" s="33" t="str">
        <f t="shared" ca="1" si="8"/>
        <v>CSMG(6)</v>
      </c>
      <c r="T37" s="33" t="str">
        <f t="shared" ca="1" si="9"/>
        <v xml:space="preserve"> </v>
      </c>
      <c r="U37" s="33" t="str">
        <f t="shared" ca="1" si="10"/>
        <v xml:space="preserve"> </v>
      </c>
      <c r="V37" s="33" t="str">
        <f t="shared" ca="1" si="11"/>
        <v/>
      </c>
      <c r="W37" s="33" t="str">
        <f t="shared" ca="1" si="12"/>
        <v/>
      </c>
      <c r="Y37" s="4"/>
      <c r="Z37" s="4"/>
      <c r="AA37" s="4"/>
      <c r="AB37" s="4"/>
      <c r="AC37" s="4"/>
      <c r="AD37" s="4"/>
      <c r="AE37" s="4"/>
    </row>
    <row r="38" spans="2:31">
      <c r="B38" s="51" t="s">
        <v>96</v>
      </c>
      <c r="D38" s="44" t="s">
        <v>251</v>
      </c>
      <c r="E38" s="4" t="s">
        <v>115</v>
      </c>
      <c r="G38" s="4" t="str">
        <f t="shared" ca="1" si="13"/>
        <v xml:space="preserve">"What an Lead Engineer - End User Computing does                                                                                                                                                                                                                                                                                                                                                                                                               A lead engineer - end user computing has expert technical understanding and is accountable for vendor and supplier management.
They work with relevant IT operations and other functions, such as technical architecture, to understand lower level productivity, development and feasibility.
"					</v>
      </c>
      <c r="I38" s="33" t="str">
        <f t="shared" ca="1" si="0"/>
        <v xml:space="preserve">5 </v>
      </c>
      <c r="K38" s="33" t="str">
        <f t="shared" ca="1" si="1"/>
        <v>AUTY(5)</v>
      </c>
      <c r="L38" s="33" t="str">
        <f t="shared" ca="1" si="2"/>
        <v>INFL(5)</v>
      </c>
      <c r="M38" s="33" t="str">
        <f t="shared" ca="1" si="3"/>
        <v>COMP(5)</v>
      </c>
      <c r="N38" s="33" t="str">
        <f t="shared" ca="1" si="4"/>
        <v>KNGE(5)</v>
      </c>
      <c r="O38" s="33" t="str">
        <f t="shared" ca="1" si="5"/>
        <v>BUSS(5)</v>
      </c>
      <c r="Q38" s="33" t="str">
        <f t="shared" ca="1" si="6"/>
        <v>SLMO(5)</v>
      </c>
      <c r="R38" s="33" t="str">
        <f t="shared" ca="1" si="7"/>
        <v>CSMG(5)</v>
      </c>
      <c r="S38" s="33" t="str">
        <f t="shared" ca="1" si="8"/>
        <v>CIPM(5)</v>
      </c>
      <c r="T38" s="33" t="str">
        <f t="shared" ca="1" si="9"/>
        <v>TEST(5)</v>
      </c>
      <c r="U38" s="33" t="str">
        <f t="shared" ca="1" si="10"/>
        <v xml:space="preserve"> </v>
      </c>
      <c r="V38" s="33" t="str">
        <f t="shared" ca="1" si="11"/>
        <v/>
      </c>
      <c r="W38" s="33" t="str">
        <f t="shared" ca="1" si="12"/>
        <v/>
      </c>
      <c r="Y38" s="4"/>
      <c r="Z38" s="4"/>
      <c r="AA38" s="4"/>
      <c r="AB38" s="4"/>
      <c r="AC38" s="4"/>
      <c r="AD38" s="4"/>
      <c r="AE38" s="4"/>
    </row>
    <row r="39" spans="2:31">
      <c r="B39" s="51" t="s">
        <v>96</v>
      </c>
      <c r="D39" s="44" t="s">
        <v>251</v>
      </c>
      <c r="E39" s="4" t="s">
        <v>116</v>
      </c>
      <c r="G39" s="4" t="str">
        <f t="shared" ca="1" si="13"/>
        <v xml:space="preserve">What an Senior Engineer - End User Computing does                                                                                                                                                                                                                                                                                                                                                                                                               A senior engineer - end user computing is responsible for managing the team but also gets involved in solving technical problems. They manage, coordinate and prioritise tasks to resolve technical incidents as quickly as possible.
They work closely with infrastructure, capacity managers and availability managers to fix technical problems and identify and escalate repeat issues to the lead engineer - end user computing, the incident or problem manager and software developers, or both.
</v>
      </c>
      <c r="I39" s="33">
        <f t="shared" ca="1" si="0"/>
        <v>4</v>
      </c>
      <c r="K39" s="33" t="str">
        <f t="shared" ca="1" si="1"/>
        <v>AUTY(4)</v>
      </c>
      <c r="L39" s="33" t="str">
        <f t="shared" ca="1" si="2"/>
        <v>INFL(4)</v>
      </c>
      <c r="M39" s="33" t="str">
        <f t="shared" ca="1" si="3"/>
        <v>COMP(4)</v>
      </c>
      <c r="N39" s="33" t="str">
        <f t="shared" ca="1" si="4"/>
        <v>KNGE(4)</v>
      </c>
      <c r="O39" s="33" t="str">
        <f t="shared" ca="1" si="5"/>
        <v>BUSS(4)</v>
      </c>
      <c r="Q39" s="33" t="str">
        <f t="shared" ca="1" si="6"/>
        <v>CSMG(4)</v>
      </c>
      <c r="R39" s="33" t="str">
        <f t="shared" ca="1" si="7"/>
        <v>SLMO(4)</v>
      </c>
      <c r="S39" s="33" t="str">
        <f t="shared" ca="1" si="8"/>
        <v>USEV(4)</v>
      </c>
      <c r="T39" s="33" t="str">
        <f t="shared" ca="1" si="9"/>
        <v>TEST(4)</v>
      </c>
      <c r="U39" s="33" t="str">
        <f t="shared" ca="1" si="10"/>
        <v xml:space="preserve"> </v>
      </c>
      <c r="V39" s="33" t="str">
        <f t="shared" ca="1" si="11"/>
        <v/>
      </c>
      <c r="W39" s="33" t="str">
        <f t="shared" ca="1" si="12"/>
        <v/>
      </c>
      <c r="Y39" s="4"/>
      <c r="Z39" s="4"/>
      <c r="AA39" s="4"/>
      <c r="AB39" s="4"/>
      <c r="AC39" s="4"/>
      <c r="AD39" s="4"/>
      <c r="AE39" s="4"/>
    </row>
    <row r="40" spans="2:31">
      <c r="B40" s="51" t="s">
        <v>96</v>
      </c>
      <c r="D40" s="44" t="s">
        <v>251</v>
      </c>
      <c r="E40" s="4" t="s">
        <v>117</v>
      </c>
      <c r="G40" s="4" t="str">
        <f t="shared" ca="1" si="13"/>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40" s="33">
        <f t="shared" ref="I40:I71" ca="1" si="14">IF(ISERROR(VLOOKUP($E40,INDIRECT("'"&amp;$D40&amp;"'!$D$1:$AZ$1000"),5,FALSE)), "No Match", VLOOKUP($E40,INDIRECT("'"&amp;$D40&amp;"'!$D$1:$AZ$1000"),5,FALSE))</f>
        <v>3</v>
      </c>
      <c r="K40" s="33" t="str">
        <f t="shared" ref="K40:K71" ca="1" si="15">IF(ISERROR(VLOOKUP($E40,INDIRECT("'"&amp;$D40&amp;"'!$D$1:$AZ$1000"),7,FALSE)), "No Match", VLOOKUP($E40,INDIRECT("'"&amp;$D40&amp;"'!$D$1:$AZ$1000"),7,FALSE))</f>
        <v>AUTY(3)</v>
      </c>
      <c r="L40" s="33" t="str">
        <f t="shared" ref="L40:L71" ca="1" si="16">IF(ISERROR(VLOOKUP($E40,INDIRECT("'"&amp;$D40&amp;"'!$D$1:$AZ$1000"),8,FALSE)), "No Match", VLOOKUP($E40,INDIRECT("'"&amp;$D40&amp;"'!$D$1:$AZ$1000"),8,FALSE))</f>
        <v>INFL(3)</v>
      </c>
      <c r="M40" s="33" t="str">
        <f t="shared" ref="M40:M71" ca="1" si="17">IF(ISERROR(VLOOKUP($E40,INDIRECT("'"&amp;$D40&amp;"'!$D$1:$AZ$1000"),9,FALSE)), "No Match", VLOOKUP($E40,INDIRECT("'"&amp;$D40&amp;"'!$D$1:$AZ$1000"),9,FALSE))</f>
        <v>COMP(3)</v>
      </c>
      <c r="N40" s="33" t="str">
        <f t="shared" ref="N40:N71" ca="1" si="18">IF(ISERROR(VLOOKUP($E40,INDIRECT("'"&amp;$D40&amp;"'!$D$1:$AZ$1000"),10,FALSE)), "No Match", VLOOKUP($E40,INDIRECT("'"&amp;$D40&amp;"'!$D$1:$AZ$1000"),10,FALSE))</f>
        <v>KNGE(3)</v>
      </c>
      <c r="O40" s="33" t="str">
        <f t="shared" ref="O40:O71" ca="1" si="19">IF(ISERROR(VLOOKUP($E40,INDIRECT("'"&amp;$D40&amp;"'!$D$1:$AZ$1000"),11,FALSE)), "No Match", VLOOKUP($E40,INDIRECT("'"&amp;$D40&amp;"'!$D$1:$AZ$1000"),11,FALSE))</f>
        <v>BUSS(3)</v>
      </c>
      <c r="Q40" s="33" t="str">
        <f t="shared" ref="Q40:Q71" ca="1" si="20">IF(ISERROR(VLOOKUP($E40,INDIRECT("'"&amp;$D40&amp;"'!$D$1:$AZ$1000"),13,FALSE)),"No Match",IF(VLOOKUP($E40,INDIRECT("'"&amp;$D40&amp;"'!$D$1:$AZ$1000"),13,FALSE)="","",VLOOKUP($E40,INDIRECT("'"&amp;$D40&amp;"'!$D$1:$AZ$1000"),13,FALSE)))</f>
        <v>CSMG(3)</v>
      </c>
      <c r="R40" s="33" t="str">
        <f t="shared" ref="R40:R71" ca="1" si="21">IF(ISERROR(VLOOKUP($E40,INDIRECT("'"&amp;$D40&amp;"'!$D$1:$AZ$1000"),14,FALSE)),"No Match",IF(VLOOKUP($E40,INDIRECT("'"&amp;$D40&amp;"'!$D$1:$AZ$1000"),14,FALSE)="","",VLOOKUP($E40,INDIRECT("'"&amp;$D40&amp;"'!$D$1:$AZ$1000"),14,FALSE)))</f>
        <v>SLMO(3)</v>
      </c>
      <c r="S40" s="33" t="str">
        <f t="shared" ref="S40:S71" ca="1" si="22">IF(ISERROR(VLOOKUP($E40,INDIRECT("'"&amp;$D40&amp;"'!$D$1:$AZ$1000"),15,FALSE)),"No Match",IF(VLOOKUP($E40,INDIRECT("'"&amp;$D40&amp;"'!$D$1:$AZ$1000"),15,FALSE)="","",VLOOKUP($E40,INDIRECT("'"&amp;$D40&amp;"'!$D$1:$AZ$1000"),15,FALSE)))</f>
        <v>TEST(3)</v>
      </c>
      <c r="T40" s="33" t="str">
        <f t="shared" ref="T40:T71" ca="1" si="23">IF(ISERROR(VLOOKUP($E40,INDIRECT("'"&amp;$D40&amp;"'!$D$1:$AZ$1000"),16,FALSE)),"No Match",IF(VLOOKUP($E40,INDIRECT("'"&amp;$D40&amp;"'!$D$1:$AZ$1000"),16,FALSE)="","",VLOOKUP($E40,INDIRECT("'"&amp;$D40&amp;"'!$D$1:$AZ$1000"),16,FALSE)))</f>
        <v>HSIN(3)</v>
      </c>
      <c r="U40" s="33" t="str">
        <f t="shared" ref="U40:U71" ca="1" si="24">IF(ISERROR(VLOOKUP($E40,INDIRECT("'"&amp;$D40&amp;"'!$D$1:$AZ$1000"),17,FALSE)),"No Match",IF(VLOOKUP($E40,INDIRECT("'"&amp;$D40&amp;"'!$D$1:$AZ$1000"),17,FALSE)="","",VLOOKUP($E40,INDIRECT("'"&amp;$D40&amp;"'!$D$1:$AZ$1000"),17,FALSE)))</f>
        <v xml:space="preserve"> </v>
      </c>
      <c r="V40" s="33" t="str">
        <f t="shared" ref="V40:V71" ca="1" si="25">IF(ISERROR(VLOOKUP($E40,INDIRECT("'"&amp;$D40&amp;"'!$D$1:$AZ$1000"),18,FALSE)),"No Match",IF(VLOOKUP($E40,INDIRECT("'"&amp;$D40&amp;"'!$D$1:$AZ$1000"),18,FALSE)="","",VLOOKUP($E40,INDIRECT("'"&amp;$D40&amp;"'!$D$1:$AZ$1000"),18,FALSE)))</f>
        <v/>
      </c>
      <c r="W40" s="33" t="str">
        <f t="shared" ref="W40:W71" ca="1" si="26">IF(ISERROR(VLOOKUP($E40,INDIRECT("'"&amp;$D40&amp;"'!$D$1:$AZ$1000"),19,FALSE)),"No Match",IF(VLOOKUP($E40,INDIRECT("'"&amp;$D40&amp;"'!$D$1:$AZ$1000"),19,FALSE)="","",VLOOKUP($E40,INDIRECT("'"&amp;$D40&amp;"'!$D$1:$AZ$1000"),19,FALSE)))</f>
        <v/>
      </c>
      <c r="Y40" s="4"/>
      <c r="Z40" s="4"/>
      <c r="AA40" s="4"/>
      <c r="AB40" s="4"/>
      <c r="AC40" s="4"/>
      <c r="AD40" s="4"/>
      <c r="AE40" s="4"/>
    </row>
    <row r="41" spans="2:31">
      <c r="B41" s="51" t="s">
        <v>96</v>
      </c>
      <c r="D41" s="44" t="s">
        <v>251</v>
      </c>
      <c r="E41" s="4" t="s">
        <v>118</v>
      </c>
      <c r="G41" s="4" t="str">
        <f t="shared" ref="G41:G72" ca="1" si="27">IF(ISERROR(VLOOKUP($E41,INDIRECT("'"&amp;D41&amp;"'!$D$1:$AZ$1000"),3,FALSE)), "No Match", VLOOKUP($E41,INDIRECT("'"&amp;D41&amp;"'!$D$1:$AZ$1000"),3,FALSE))</f>
        <v xml:space="preserve">What an Associate Engineer - End User Computing does                                                                                                                                                                                                                                                                                                                                                                                                               An associate engineer - end user computing is a trainee. They work in an established team and support engineers - end user computing in their daily work.
They receive direction from engineers - end user computing.
</v>
      </c>
      <c r="I41" s="33">
        <f t="shared" ca="1" si="14"/>
        <v>0</v>
      </c>
      <c r="K41" s="33" t="str">
        <f t="shared" ca="1" si="15"/>
        <v>AUTY(2)</v>
      </c>
      <c r="L41" s="33" t="str">
        <f t="shared" ca="1" si="16"/>
        <v>INFL(2)</v>
      </c>
      <c r="M41" s="33" t="str">
        <f t="shared" ca="1" si="17"/>
        <v>COMP(2)</v>
      </c>
      <c r="N41" s="33" t="str">
        <f t="shared" ca="1" si="18"/>
        <v>KNGE(2)</v>
      </c>
      <c r="O41" s="33" t="str">
        <f t="shared" ca="1" si="19"/>
        <v>BUSS(2)</v>
      </c>
      <c r="Q41" s="33" t="str">
        <f t="shared" ca="1" si="20"/>
        <v>SLMO(2)</v>
      </c>
      <c r="R41" s="33" t="str">
        <f t="shared" ca="1" si="21"/>
        <v>CSMG(2)</v>
      </c>
      <c r="S41" s="33" t="str">
        <f t="shared" ca="1" si="22"/>
        <v>HSIN(2)</v>
      </c>
      <c r="T41" s="33" t="str">
        <f t="shared" ca="1" si="23"/>
        <v xml:space="preserve"> </v>
      </c>
      <c r="U41" s="33" t="str">
        <f t="shared" ca="1" si="24"/>
        <v xml:space="preserve"> </v>
      </c>
      <c r="V41" s="33" t="str">
        <f t="shared" ca="1" si="25"/>
        <v/>
      </c>
      <c r="W41" s="33" t="str">
        <f t="shared" ca="1" si="26"/>
        <v/>
      </c>
      <c r="Y41" s="4"/>
      <c r="Z41" s="4"/>
      <c r="AA41" s="4"/>
      <c r="AB41" s="4"/>
      <c r="AC41" s="4"/>
      <c r="AD41" s="4"/>
      <c r="AE41" s="4"/>
    </row>
    <row r="42" spans="2:31">
      <c r="B42" s="51" t="s">
        <v>96</v>
      </c>
      <c r="D42" s="44" t="s">
        <v>252</v>
      </c>
      <c r="E42" s="4" t="s">
        <v>119</v>
      </c>
      <c r="G42" s="4" t="str">
        <f t="shared" ca="1" si="27"/>
        <v xml:space="preserve">What an Principal Engineer - Infrastructure Operations does                                                                                                                                                                                                                                                                                                                                                                                                               A principal engineer - infrastructure operations leads and directs IT operations specialist teams in monitoring, operating and supporting technical solutions.
They develop the strategic and tactical roadmaps for technologies and services making sure they are future-proofed and the organisation derives maximum value from investment in technologies.
They own the operational relationships with suppliers making sure services and products are aligned to industry best practice and regulatory and contractual requirements.
</v>
      </c>
      <c r="I42" s="33">
        <f t="shared" ca="1" si="14"/>
        <v>6</v>
      </c>
      <c r="K42" s="33" t="str">
        <f t="shared" ca="1" si="15"/>
        <v>AUTY(6)</v>
      </c>
      <c r="L42" s="33" t="str">
        <f t="shared" ca="1" si="16"/>
        <v>INFL(6)</v>
      </c>
      <c r="M42" s="33" t="str">
        <f t="shared" ca="1" si="17"/>
        <v>COMP(6)</v>
      </c>
      <c r="N42" s="33" t="str">
        <f t="shared" ca="1" si="18"/>
        <v>KNGE(6)</v>
      </c>
      <c r="O42" s="33" t="str">
        <f t="shared" ca="1" si="19"/>
        <v>BUSS(6)</v>
      </c>
      <c r="Q42" s="33" t="str">
        <f t="shared" ca="1" si="20"/>
        <v>SLMO(5)</v>
      </c>
      <c r="R42" s="33" t="str">
        <f t="shared" ca="1" si="21"/>
        <v>CIPM(6)</v>
      </c>
      <c r="S42" s="33" t="str">
        <f t="shared" ca="1" si="22"/>
        <v>SUPP(5)</v>
      </c>
      <c r="T42" s="33" t="str">
        <f t="shared" ca="1" si="23"/>
        <v xml:space="preserve"> </v>
      </c>
      <c r="U42" s="33" t="str">
        <f t="shared" ca="1" si="24"/>
        <v xml:space="preserve"> </v>
      </c>
      <c r="V42" s="33" t="str">
        <f t="shared" ca="1" si="25"/>
        <v/>
      </c>
      <c r="W42" s="33" t="str">
        <f t="shared" ca="1" si="26"/>
        <v/>
      </c>
      <c r="Y42" s="4"/>
      <c r="Z42" s="4"/>
      <c r="AA42" s="4"/>
      <c r="AB42" s="4"/>
      <c r="AC42" s="4"/>
      <c r="AD42" s="4"/>
      <c r="AE42" s="4"/>
    </row>
    <row r="43" spans="2:31">
      <c r="B43" s="51" t="s">
        <v>96</v>
      </c>
      <c r="D43" s="44" t="s">
        <v>252</v>
      </c>
      <c r="E43" s="4" t="s">
        <v>120</v>
      </c>
      <c r="G43" s="4" t="str">
        <f t="shared" ca="1" si="27"/>
        <v xml:space="preserve">What an Lead Engineer - Infrastructure Operations does                                                                                                                                                                                                                                                                                                                                                                                                               A lead engineer - infrastructure operations makes sure the service, contractual and regulatory requirements of the organisation are met by managing the following activities:
•operational support of IT solutions and services
•workload, performance and development of a team of IT operations specialists by building capability to deliver services as required
•third party provision of IT operations services
•provision of expertise to programmes and projects as well as the development of architectural solutions for IT operations solutions throughout the service lifecycle
</v>
      </c>
      <c r="I43" s="33" t="str">
        <f t="shared" ca="1" si="14"/>
        <v xml:space="preserve">5 </v>
      </c>
      <c r="K43" s="33" t="str">
        <f t="shared" ca="1" si="15"/>
        <v>AUTY(5)</v>
      </c>
      <c r="L43" s="33" t="str">
        <f t="shared" ca="1" si="16"/>
        <v>INFL(5)</v>
      </c>
      <c r="M43" s="33" t="str">
        <f t="shared" ca="1" si="17"/>
        <v>COMP(5)</v>
      </c>
      <c r="N43" s="33" t="str">
        <f t="shared" ca="1" si="18"/>
        <v>KNGE(5)</v>
      </c>
      <c r="O43" s="33" t="str">
        <f t="shared" ca="1" si="19"/>
        <v>BUSS(5)</v>
      </c>
      <c r="Q43" s="33" t="str">
        <f t="shared" ca="1" si="20"/>
        <v>SLMO(5)</v>
      </c>
      <c r="R43" s="33" t="str">
        <f t="shared" ca="1" si="21"/>
        <v>ITMG(5)</v>
      </c>
      <c r="S43" s="33" t="str">
        <f t="shared" ca="1" si="22"/>
        <v>SUPP(5)</v>
      </c>
      <c r="T43" s="33" t="str">
        <f t="shared" ca="1" si="23"/>
        <v>TEST(5)</v>
      </c>
      <c r="U43" s="33" t="str">
        <f t="shared" ca="1" si="24"/>
        <v xml:space="preserve"> </v>
      </c>
      <c r="V43" s="33" t="str">
        <f t="shared" ca="1" si="25"/>
        <v/>
      </c>
      <c r="W43" s="33" t="str">
        <f t="shared" ca="1" si="26"/>
        <v/>
      </c>
      <c r="Y43" s="4"/>
      <c r="Z43" s="4"/>
      <c r="AA43" s="4"/>
      <c r="AB43" s="4"/>
      <c r="AC43" s="4"/>
      <c r="AD43" s="4"/>
      <c r="AE43" s="4"/>
    </row>
    <row r="44" spans="2:31">
      <c r="B44" s="51" t="s">
        <v>96</v>
      </c>
      <c r="D44" s="44" t="s">
        <v>252</v>
      </c>
      <c r="E44" s="4" t="s">
        <v>121</v>
      </c>
      <c r="G44" s="4" t="str">
        <f t="shared" ca="1" si="27"/>
        <v xml:space="preserve">What an Senior Engineer - Infrastructure Operations does                                                                                                                                                                                                                                                                                                                                                                                                               A senior engineer - infrastructure operations act as 2nd or 3rd line support for incidents, problems and changes to solutions and services.
They provide specialist technical support and assistance to projects ensuring delivery of non-functional requirements and to continual service improvement.
They are responsible for preparations and support of IT operations solutions and services - physical or virtual - according to industry and organisational best practices standards, service requirements and key performance Indicators (KPIs) throughout the lifecycle.
They coach and mentor junior team members, and assist in the provision of first class services and consistent levels of capability as required by the organisation
</v>
      </c>
      <c r="I44" s="33">
        <f t="shared" ca="1" si="14"/>
        <v>4</v>
      </c>
      <c r="K44" s="33" t="str">
        <f t="shared" ca="1" si="15"/>
        <v>AUTY(4)</v>
      </c>
      <c r="L44" s="33" t="str">
        <f t="shared" ca="1" si="16"/>
        <v>INFL(4)</v>
      </c>
      <c r="M44" s="33" t="str">
        <f t="shared" ca="1" si="17"/>
        <v>COMP(4)</v>
      </c>
      <c r="N44" s="33" t="str">
        <f t="shared" ca="1" si="18"/>
        <v>KNGE(4)</v>
      </c>
      <c r="O44" s="33" t="str">
        <f t="shared" ca="1" si="19"/>
        <v>BUSS(4)</v>
      </c>
      <c r="Q44" s="33" t="str">
        <f t="shared" ca="1" si="20"/>
        <v>ITOP(4)</v>
      </c>
      <c r="R44" s="33" t="str">
        <f t="shared" ca="1" si="21"/>
        <v>SLMO(4)</v>
      </c>
      <c r="S44" s="33" t="str">
        <f t="shared" ca="1" si="22"/>
        <v>USEV(4)</v>
      </c>
      <c r="T44" s="33" t="str">
        <f t="shared" ca="1" si="23"/>
        <v>TEST(4)</v>
      </c>
      <c r="U44" s="33" t="str">
        <f t="shared" ca="1" si="24"/>
        <v xml:space="preserve"> </v>
      </c>
      <c r="V44" s="33" t="str">
        <f t="shared" ca="1" si="25"/>
        <v/>
      </c>
      <c r="W44" s="33" t="str">
        <f t="shared" ca="1" si="26"/>
        <v/>
      </c>
      <c r="Y44" s="4"/>
      <c r="Z44" s="4"/>
      <c r="AA44" s="4"/>
      <c r="AB44" s="4"/>
      <c r="AC44" s="4"/>
      <c r="AD44" s="4"/>
      <c r="AE44" s="4"/>
    </row>
    <row r="45" spans="2:31">
      <c r="B45" s="51" t="s">
        <v>96</v>
      </c>
      <c r="D45" s="44" t="s">
        <v>252</v>
      </c>
      <c r="E45" s="4" t="s">
        <v>122</v>
      </c>
      <c r="G45" s="4" t="str">
        <f t="shared" ca="1" si="27"/>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45" s="33">
        <f t="shared" ca="1" si="14"/>
        <v>3</v>
      </c>
      <c r="K45" s="33" t="str">
        <f t="shared" ca="1" si="15"/>
        <v>AUTY(3)</v>
      </c>
      <c r="L45" s="33" t="str">
        <f t="shared" ca="1" si="16"/>
        <v>INFL(3)</v>
      </c>
      <c r="M45" s="33" t="str">
        <f t="shared" ca="1" si="17"/>
        <v>COMP(3)</v>
      </c>
      <c r="N45" s="33" t="str">
        <f t="shared" ca="1" si="18"/>
        <v>KNGE(3)</v>
      </c>
      <c r="O45" s="33" t="str">
        <f t="shared" ca="1" si="19"/>
        <v>BUSS(3)</v>
      </c>
      <c r="Q45" s="33" t="str">
        <f t="shared" ca="1" si="20"/>
        <v>ITOP(3)</v>
      </c>
      <c r="R45" s="33" t="str">
        <f t="shared" ca="1" si="21"/>
        <v>SLMO(3)</v>
      </c>
      <c r="S45" s="33" t="str">
        <f t="shared" ca="1" si="22"/>
        <v>TEST(3)</v>
      </c>
      <c r="T45" s="33" t="str">
        <f t="shared" ca="1" si="23"/>
        <v>HSIN(3)</v>
      </c>
      <c r="U45" s="33" t="str">
        <f t="shared" ca="1" si="24"/>
        <v xml:space="preserve"> </v>
      </c>
      <c r="V45" s="33" t="str">
        <f t="shared" ca="1" si="25"/>
        <v/>
      </c>
      <c r="W45" s="33" t="str">
        <f t="shared" ca="1" si="26"/>
        <v/>
      </c>
      <c r="Y45" s="4"/>
      <c r="Z45" s="4"/>
      <c r="AA45" s="4"/>
      <c r="AB45" s="4"/>
      <c r="AC45" s="4"/>
      <c r="AD45" s="4"/>
      <c r="AE45" s="4"/>
    </row>
    <row r="46" spans="2:31">
      <c r="B46" s="51" t="s">
        <v>96</v>
      </c>
      <c r="D46" s="44" t="s">
        <v>252</v>
      </c>
      <c r="E46" s="4" t="s">
        <v>123</v>
      </c>
      <c r="G46" s="4" t="str">
        <f t="shared" ca="1" si="27"/>
        <v xml:space="preserve">What an Associate Engineer - Infrastructure Operations does                                                                                                                                                                                                                                                                                                                                                                                                               An associate engineer - infrastructure operations is a trainee position.
Associate engineers work in an established team and support engineers - infrastructure operations in their daily work. They receive direction from engineers - infrastructure operations.
</v>
      </c>
      <c r="I46" s="33">
        <f t="shared" ca="1" si="14"/>
        <v>0</v>
      </c>
      <c r="K46" s="33" t="str">
        <f t="shared" ca="1" si="15"/>
        <v>AUTY(2)</v>
      </c>
      <c r="L46" s="33" t="str">
        <f t="shared" ca="1" si="16"/>
        <v>INFL(2)</v>
      </c>
      <c r="M46" s="33" t="str">
        <f t="shared" ca="1" si="17"/>
        <v>COMP(2)</v>
      </c>
      <c r="N46" s="33" t="str">
        <f t="shared" ca="1" si="18"/>
        <v>KNGE(2)</v>
      </c>
      <c r="O46" s="33" t="str">
        <f t="shared" ca="1" si="19"/>
        <v>BUSS(2)</v>
      </c>
      <c r="Q46" s="33" t="str">
        <f t="shared" ca="1" si="20"/>
        <v>SLMO(2)</v>
      </c>
      <c r="R46" s="33" t="str">
        <f t="shared" ca="1" si="21"/>
        <v>ITOP(2)</v>
      </c>
      <c r="S46" s="33" t="str">
        <f t="shared" ca="1" si="22"/>
        <v>HSIN(2)</v>
      </c>
      <c r="T46" s="33" t="str">
        <f t="shared" ca="1" si="23"/>
        <v xml:space="preserve"> </v>
      </c>
      <c r="U46" s="33" t="str">
        <f t="shared" ca="1" si="24"/>
        <v xml:space="preserve"> </v>
      </c>
      <c r="V46" s="33" t="str">
        <f t="shared" ca="1" si="25"/>
        <v/>
      </c>
      <c r="W46" s="33" t="str">
        <f t="shared" ca="1" si="26"/>
        <v/>
      </c>
      <c r="Y46" s="4"/>
      <c r="Z46" s="4"/>
      <c r="AA46" s="4"/>
      <c r="AB46" s="4"/>
      <c r="AC46" s="4"/>
      <c r="AD46" s="4"/>
      <c r="AE46" s="4"/>
    </row>
    <row r="47" spans="2:31">
      <c r="B47" s="51" t="s">
        <v>96</v>
      </c>
      <c r="D47" s="44" t="s">
        <v>253</v>
      </c>
      <c r="E47" s="4" t="s">
        <v>124</v>
      </c>
      <c r="G47" s="4" t="str">
        <f t="shared" ca="1" si="27"/>
        <v xml:space="preserve">What an Major Incident Manager does                                                                                                                                                                                                                                                                                                                                                                                                               A major incident manager manages significant outages and crises and reports issues to problem management.
They work closely with workplace services, infrastructure, applications operators and communication managers. In some departments, they may also be the head of service.
</v>
      </c>
      <c r="I47" s="33" t="str">
        <f t="shared" ca="1" si="14"/>
        <v>5</v>
      </c>
      <c r="K47" s="33" t="str">
        <f t="shared" ca="1" si="15"/>
        <v>AUTY(5)</v>
      </c>
      <c r="L47" s="33" t="str">
        <f t="shared" ca="1" si="16"/>
        <v>INFL(5)</v>
      </c>
      <c r="M47" s="33" t="str">
        <f t="shared" ca="1" si="17"/>
        <v>COMP(5)</v>
      </c>
      <c r="N47" s="33" t="str">
        <f t="shared" ca="1" si="18"/>
        <v>KNGE(5)</v>
      </c>
      <c r="O47" s="33" t="str">
        <f t="shared" ca="1" si="19"/>
        <v>BUSS(5)</v>
      </c>
      <c r="Q47" s="33" t="str">
        <f t="shared" ca="1" si="20"/>
        <v>ITOP(4)</v>
      </c>
      <c r="R47" s="33" t="str">
        <f t="shared" ca="1" si="21"/>
        <v>USUP(5)</v>
      </c>
      <c r="S47" s="33" t="str">
        <f t="shared" ca="1" si="22"/>
        <v>SLMO(5)</v>
      </c>
      <c r="T47" s="33" t="str">
        <f t="shared" ca="1" si="23"/>
        <v>USEV(5)</v>
      </c>
      <c r="U47" s="33" t="str">
        <f t="shared" ca="1" si="24"/>
        <v xml:space="preserve"> </v>
      </c>
      <c r="V47" s="33" t="str">
        <f t="shared" ca="1" si="25"/>
        <v/>
      </c>
      <c r="W47" s="33" t="str">
        <f t="shared" ca="1" si="26"/>
        <v/>
      </c>
      <c r="Y47" s="4"/>
      <c r="Z47" s="4"/>
      <c r="AA47" s="4"/>
      <c r="AB47" s="4"/>
      <c r="AC47" s="4"/>
      <c r="AD47" s="4"/>
      <c r="AE47" s="4"/>
    </row>
    <row r="48" spans="2:31">
      <c r="B48" s="51" t="s">
        <v>96</v>
      </c>
      <c r="D48" s="44" t="s">
        <v>253</v>
      </c>
      <c r="E48" s="4" t="s">
        <v>125</v>
      </c>
      <c r="G48" s="4" t="str">
        <f t="shared" ca="1" si="27"/>
        <v xml:space="preserve">What an Incident Manager does                                                                                                                                                                                                                                                                                                                                                                                                               An incident manager oversees incidents and restores normal operations as quickly as possible with the least impact on the business or the user. Their responsibilities may, in some departments, mirror those of an engineer - end user computing.
Incident managers:
•work on-site, maintaining the hardware and fixing technical problems as quickly as possible
•provide first time resolution by troubleshooting, diagnosing or escalating faults to the major incident managers and problem managers to investigate and resolve, or both
•coach apprentices and share knowledge with team colleagues
</v>
      </c>
      <c r="I48" s="33">
        <f t="shared" ca="1" si="14"/>
        <v>4</v>
      </c>
      <c r="K48" s="33" t="str">
        <f t="shared" ca="1" si="15"/>
        <v>AUTY(4)</v>
      </c>
      <c r="L48" s="33" t="str">
        <f t="shared" ca="1" si="16"/>
        <v>INFL(4)</v>
      </c>
      <c r="M48" s="33" t="str">
        <f t="shared" ca="1" si="17"/>
        <v>COMP(4)</v>
      </c>
      <c r="N48" s="33" t="str">
        <f t="shared" ca="1" si="18"/>
        <v>KNGE(4)</v>
      </c>
      <c r="O48" s="33" t="str">
        <f t="shared" ca="1" si="19"/>
        <v>BUSS(4)</v>
      </c>
      <c r="Q48" s="33" t="str">
        <f t="shared" ca="1" si="20"/>
        <v>ITOP(4)</v>
      </c>
      <c r="R48" s="33" t="str">
        <f t="shared" ca="1" si="21"/>
        <v>USUP(4)</v>
      </c>
      <c r="S48" s="33" t="str">
        <f t="shared" ca="1" si="22"/>
        <v>SLMO(4)</v>
      </c>
      <c r="T48" s="33" t="str">
        <f t="shared" ca="1" si="23"/>
        <v>USEV(4)</v>
      </c>
      <c r="U48" s="33" t="str">
        <f t="shared" ca="1" si="24"/>
        <v xml:space="preserve"> </v>
      </c>
      <c r="V48" s="33" t="str">
        <f t="shared" ca="1" si="25"/>
        <v/>
      </c>
      <c r="W48" s="33" t="str">
        <f t="shared" ca="1" si="26"/>
        <v/>
      </c>
      <c r="Y48" s="4"/>
      <c r="Z48" s="4"/>
      <c r="AA48" s="4"/>
      <c r="AB48" s="4"/>
      <c r="AC48" s="4"/>
      <c r="AD48" s="4"/>
      <c r="AE48" s="4"/>
    </row>
    <row r="49" spans="2:31">
      <c r="B49" s="51" t="s">
        <v>96</v>
      </c>
      <c r="D49" s="44" t="s">
        <v>254</v>
      </c>
      <c r="E49" s="4" t="s">
        <v>126</v>
      </c>
      <c r="G49" s="4" t="str">
        <f t="shared" ca="1" si="27"/>
        <v xml:space="preserve">What an head of IT Service Management does                                                                                                                                                                                                                                                                                                                                                                                                               A head of IT service management is responsible for setting the vision and strategy for service management, ensuring processes are owned and maturing.
They lead a team ensuring adequate resources and capacity. They represent the IT service management function at a senior level and act as an escalation point for business stakeholders.
</v>
      </c>
      <c r="I49" s="33" t="str">
        <f t="shared" ca="1" si="14"/>
        <v>6</v>
      </c>
      <c r="K49" s="33" t="str">
        <f t="shared" ca="1" si="15"/>
        <v>AUTY(5)</v>
      </c>
      <c r="L49" s="33" t="str">
        <f t="shared" ca="1" si="16"/>
        <v>INFL(5)</v>
      </c>
      <c r="M49" s="33" t="str">
        <f t="shared" ca="1" si="17"/>
        <v>COMP(5)</v>
      </c>
      <c r="N49" s="33" t="str">
        <f t="shared" ca="1" si="18"/>
        <v>KNGE(5)</v>
      </c>
      <c r="O49" s="33" t="str">
        <f t="shared" ca="1" si="19"/>
        <v>BUSS(5)</v>
      </c>
      <c r="Q49" s="33" t="str">
        <f t="shared" ca="1" si="20"/>
        <v>SLMO(5)</v>
      </c>
      <c r="R49" s="33" t="str">
        <f t="shared" ca="1" si="21"/>
        <v>RLMT(5)</v>
      </c>
      <c r="S49" s="33" t="str">
        <f t="shared" ca="1" si="22"/>
        <v>ITMG(5)</v>
      </c>
      <c r="T49" s="33" t="str">
        <f t="shared" ca="1" si="23"/>
        <v>USEV(5)</v>
      </c>
      <c r="U49" s="33" t="str">
        <f t="shared" ca="1" si="24"/>
        <v xml:space="preserve"> </v>
      </c>
      <c r="V49" s="33" t="str">
        <f t="shared" ca="1" si="25"/>
        <v/>
      </c>
      <c r="W49" s="33" t="str">
        <f t="shared" ca="1" si="26"/>
        <v/>
      </c>
      <c r="Y49" s="4"/>
      <c r="Z49" s="4"/>
      <c r="AA49" s="4"/>
      <c r="AB49" s="4"/>
      <c r="AC49" s="4"/>
      <c r="AD49" s="4"/>
      <c r="AE49" s="4"/>
    </row>
    <row r="50" spans="2:31">
      <c r="B50" s="51" t="s">
        <v>96</v>
      </c>
      <c r="D50" s="44" t="s">
        <v>254</v>
      </c>
      <c r="E50" s="4" t="s">
        <v>127</v>
      </c>
      <c r="G50" s="4" t="str">
        <f t="shared" ca="1" si="27"/>
        <v xml:space="preserve">What an Senior IT Service Manager does                                                                                                                                                                                                                                                                                                                                                                                                               A senior IT service manager is responsible for service management across platforms, multiple channels and services to ensure service availability, performance and process maturity across this landscape.
</v>
      </c>
      <c r="I50" s="33" t="str">
        <f t="shared" ca="1" si="14"/>
        <v>5</v>
      </c>
      <c r="K50" s="33" t="str">
        <f t="shared" ca="1" si="15"/>
        <v>AUTY(5)</v>
      </c>
      <c r="L50" s="33" t="str">
        <f t="shared" ca="1" si="16"/>
        <v>INFL(5)</v>
      </c>
      <c r="M50" s="33" t="str">
        <f t="shared" ca="1" si="17"/>
        <v>COMP(5)</v>
      </c>
      <c r="N50" s="33" t="str">
        <f t="shared" ca="1" si="18"/>
        <v>KNGE(5)</v>
      </c>
      <c r="O50" s="33" t="str">
        <f t="shared" ca="1" si="19"/>
        <v>BUSS(5)</v>
      </c>
      <c r="Q50" s="33" t="str">
        <f t="shared" ca="1" si="20"/>
        <v>SLMO(5)</v>
      </c>
      <c r="R50" s="33" t="str">
        <f t="shared" ca="1" si="21"/>
        <v>RLMT(5)</v>
      </c>
      <c r="S50" s="33" t="str">
        <f t="shared" ca="1" si="22"/>
        <v>ITMG(5)</v>
      </c>
      <c r="T50" s="33" t="str">
        <f t="shared" ca="1" si="23"/>
        <v>USEV(5)</v>
      </c>
      <c r="U50" s="33" t="str">
        <f t="shared" ca="1" si="24"/>
        <v xml:space="preserve"> </v>
      </c>
      <c r="V50" s="33" t="str">
        <f t="shared" ca="1" si="25"/>
        <v/>
      </c>
      <c r="W50" s="33" t="str">
        <f t="shared" ca="1" si="26"/>
        <v/>
      </c>
      <c r="Y50" s="4"/>
      <c r="Z50" s="4"/>
      <c r="AA50" s="4"/>
      <c r="AB50" s="4"/>
      <c r="AC50" s="4"/>
      <c r="AD50" s="4"/>
      <c r="AE50" s="4"/>
    </row>
    <row r="51" spans="2:31">
      <c r="B51" s="51" t="s">
        <v>96</v>
      </c>
      <c r="D51" s="44" t="s">
        <v>254</v>
      </c>
      <c r="E51" s="4" t="s">
        <v>129</v>
      </c>
      <c r="G51" s="4" t="str">
        <f t="shared" ca="1" si="27"/>
        <v>What an IT Service Manager does                                                                                                                                                                                                                                                                                                                                                                                                               An IT service manager is responsible for defining service level agreements (SLAs) and operational level agreements (OLAs) across all relevant business functions.
They manage a fully functioning multi-sourced service support team with a customer-centric support approach across multiple locations, focussed on service availability and performance.
They make sure:
•all service and support functions remain responsive to customer needs
•the service catalogue and wider IT service operations knowledge library is maintained
•adequate reporting and service standards are met for their specific service
•all technical change is communicated and managed, with appropriate governance
•that a programme of continual service improvement is put in place across the wider service delivery function</v>
      </c>
      <c r="I51" s="33">
        <f t="shared" ca="1" si="14"/>
        <v>4</v>
      </c>
      <c r="K51" s="33" t="str">
        <f t="shared" ca="1" si="15"/>
        <v>AUTY(3)</v>
      </c>
      <c r="L51" s="33" t="str">
        <f t="shared" ca="1" si="16"/>
        <v>INFL(3)</v>
      </c>
      <c r="M51" s="33" t="str">
        <f t="shared" ca="1" si="17"/>
        <v>COMP(3)</v>
      </c>
      <c r="N51" s="33" t="str">
        <f t="shared" ca="1" si="18"/>
        <v>KNGE(3)</v>
      </c>
      <c r="O51" s="33" t="str">
        <f t="shared" ca="1" si="19"/>
        <v>BUSS(3)</v>
      </c>
      <c r="Q51" s="33" t="str">
        <f t="shared" ca="1" si="20"/>
        <v>ITOP(3)</v>
      </c>
      <c r="R51" s="33" t="str">
        <f t="shared" ca="1" si="21"/>
        <v>SLMO(3)</v>
      </c>
      <c r="S51" s="33" t="str">
        <f t="shared" ca="1" si="22"/>
        <v xml:space="preserve"> </v>
      </c>
      <c r="T51" s="33" t="str">
        <f t="shared" ca="1" si="23"/>
        <v xml:space="preserve"> </v>
      </c>
      <c r="U51" s="33" t="str">
        <f t="shared" ca="1" si="24"/>
        <v xml:space="preserve"> </v>
      </c>
      <c r="V51" s="33" t="str">
        <f t="shared" ca="1" si="25"/>
        <v/>
      </c>
      <c r="W51" s="33" t="str">
        <f t="shared" ca="1" si="26"/>
        <v/>
      </c>
      <c r="Y51" s="4"/>
      <c r="Z51" s="4"/>
      <c r="AA51" s="4"/>
      <c r="AB51" s="4"/>
      <c r="AC51" s="4"/>
      <c r="AD51" s="4"/>
      <c r="AE51" s="4"/>
    </row>
    <row r="52" spans="2:31">
      <c r="B52" s="51" t="s">
        <v>96</v>
      </c>
      <c r="D52" s="44" t="s">
        <v>254</v>
      </c>
      <c r="E52" s="4" t="s">
        <v>131</v>
      </c>
      <c r="G52" s="4" t="str">
        <f t="shared" ca="1" si="27"/>
        <v xml:space="preserve">What an IT Service Analyst does                                                                                                                                                                                                                                                                                                                                                                                                               An IT service analyst is responsible for implementing service level management. They support and escalate to relevant IT service operations functions.
They provide IT business support and make sure that IT hardware and software are delivering the best value for money and are purchased to meet business and user requirements.
They carry out:
•change requests and interfaces between suppliers and the department
•policies, process maps and software rollouts to the estate
</v>
      </c>
      <c r="I52" s="33">
        <f t="shared" ca="1" si="14"/>
        <v>3</v>
      </c>
      <c r="K52" s="33" t="str">
        <f t="shared" ca="1" si="15"/>
        <v>AUTY(3)</v>
      </c>
      <c r="L52" s="33" t="str">
        <f t="shared" ca="1" si="16"/>
        <v>INFL(3)</v>
      </c>
      <c r="M52" s="33" t="str">
        <f t="shared" ca="1" si="17"/>
        <v>COMP(3)</v>
      </c>
      <c r="N52" s="33" t="str">
        <f t="shared" ca="1" si="18"/>
        <v>KNGE(3)</v>
      </c>
      <c r="O52" s="33" t="str">
        <f t="shared" ca="1" si="19"/>
        <v>BUSS(3)</v>
      </c>
      <c r="Q52" s="33" t="str">
        <f t="shared" ca="1" si="20"/>
        <v>ITOP(3)</v>
      </c>
      <c r="R52" s="33" t="str">
        <f t="shared" ca="1" si="21"/>
        <v>SLMO(3)</v>
      </c>
      <c r="S52" s="33" t="str">
        <f t="shared" ca="1" si="22"/>
        <v xml:space="preserve"> </v>
      </c>
      <c r="T52" s="33" t="str">
        <f t="shared" ca="1" si="23"/>
        <v xml:space="preserve"> </v>
      </c>
      <c r="U52" s="33" t="str">
        <f t="shared" ca="1" si="24"/>
        <v xml:space="preserve"> </v>
      </c>
      <c r="V52" s="33" t="str">
        <f t="shared" ca="1" si="25"/>
        <v/>
      </c>
      <c r="W52" s="33" t="str">
        <f t="shared" ca="1" si="26"/>
        <v/>
      </c>
      <c r="Y52" s="4"/>
      <c r="Z52" s="4"/>
      <c r="AA52" s="4"/>
      <c r="AB52" s="4"/>
      <c r="AC52" s="4"/>
      <c r="AD52" s="4"/>
      <c r="AE52" s="4"/>
    </row>
    <row r="53" spans="2:31">
      <c r="B53" s="51" t="s">
        <v>96</v>
      </c>
      <c r="D53" s="44" t="s">
        <v>255</v>
      </c>
      <c r="E53" s="4" t="s">
        <v>133</v>
      </c>
      <c r="G53" s="4" t="str">
        <f t="shared" ca="1" si="27"/>
        <v xml:space="preserve">"What a Problem Manager does                                                                                                                                                                                                                                                                                                                                                                                                               Problem managers aim to resolve and control the root causes of incidents caused by errors within the IT infrastructure. They also work to prevent the recurrence of these incidents. A problem manager picks up feeds from numerous sources, such as the service desk, with the aim of putting in place continual improvement to stop incidents such as regular service outages recurring.
Problem managers:
•resolve emerging and recurring problems and perform root cause analysis to minimise the adverse impact of incidents caused by errors within the IT infrastructure
•work closely with major incident managers
•deal with problems and root cause analysis
"					</v>
      </c>
      <c r="I53" s="33" t="str">
        <f t="shared" ca="1" si="14"/>
        <v xml:space="preserve">4 </v>
      </c>
      <c r="K53" s="33" t="str">
        <f t="shared" ca="1" si="15"/>
        <v>AUTY(4)</v>
      </c>
      <c r="L53" s="33" t="str">
        <f t="shared" ca="1" si="16"/>
        <v>INFL(4)</v>
      </c>
      <c r="M53" s="33" t="str">
        <f t="shared" ca="1" si="17"/>
        <v>COMP(4)</v>
      </c>
      <c r="N53" s="33" t="str">
        <f t="shared" ca="1" si="18"/>
        <v>KNGE(4)</v>
      </c>
      <c r="O53" s="33" t="str">
        <f t="shared" ca="1" si="19"/>
        <v>BUSS(4)</v>
      </c>
      <c r="Q53" s="33" t="str">
        <f t="shared" ca="1" si="20"/>
        <v>ITOP(4)</v>
      </c>
      <c r="R53" s="33" t="str">
        <f t="shared" ca="1" si="21"/>
        <v>PBMG(4)</v>
      </c>
      <c r="S53" s="33" t="str">
        <f t="shared" ca="1" si="22"/>
        <v>SLMO(4)</v>
      </c>
      <c r="T53" s="33" t="str">
        <f t="shared" ca="1" si="23"/>
        <v/>
      </c>
      <c r="U53" s="33" t="str">
        <f t="shared" ca="1" si="24"/>
        <v/>
      </c>
      <c r="V53" s="33" t="str">
        <f t="shared" ca="1" si="25"/>
        <v/>
      </c>
      <c r="W53" s="33" t="str">
        <f t="shared" ca="1" si="26"/>
        <v/>
      </c>
      <c r="Y53" s="4"/>
      <c r="Z53" s="4"/>
      <c r="AA53" s="4"/>
      <c r="AB53" s="4"/>
      <c r="AC53" s="4"/>
      <c r="AD53" s="4"/>
      <c r="AE53" s="4"/>
    </row>
    <row r="54" spans="2:31">
      <c r="B54" s="51" t="s">
        <v>96</v>
      </c>
      <c r="D54" s="44" t="s">
        <v>255</v>
      </c>
      <c r="E54" s="4" t="s">
        <v>135</v>
      </c>
      <c r="G54" s="4" t="str">
        <f t="shared" ca="1" si="27"/>
        <v xml:space="preserve">"What a Problem Analyst does                                                                                                                                                                                                                                                                                                                                                                                                               A problem analyst is responsible for maintaining software systems once they are up and running and, where necessary, support the problem manager in coordinating the resolution of any problems.
"					</v>
      </c>
      <c r="I54" s="33">
        <f t="shared" ca="1" si="14"/>
        <v>3</v>
      </c>
      <c r="K54" s="33" t="str">
        <f t="shared" ca="1" si="15"/>
        <v>AUTY(3)</v>
      </c>
      <c r="L54" s="33" t="str">
        <f t="shared" ca="1" si="16"/>
        <v>INFL(3)</v>
      </c>
      <c r="M54" s="33" t="str">
        <f t="shared" ca="1" si="17"/>
        <v>COMP(3)</v>
      </c>
      <c r="N54" s="33" t="str">
        <f t="shared" ca="1" si="18"/>
        <v>KNGE(3)</v>
      </c>
      <c r="O54" s="33" t="str">
        <f t="shared" ca="1" si="19"/>
        <v>BUSS(3)</v>
      </c>
      <c r="Q54" s="33" t="str">
        <f t="shared" ca="1" si="20"/>
        <v>ITOP(3)</v>
      </c>
      <c r="R54" s="33" t="str">
        <f t="shared" ca="1" si="21"/>
        <v>PBMG(3)</v>
      </c>
      <c r="S54" s="33" t="str">
        <f t="shared" ca="1" si="22"/>
        <v>SLMO(4)</v>
      </c>
      <c r="T54" s="33" t="str">
        <f t="shared" ca="1" si="23"/>
        <v/>
      </c>
      <c r="U54" s="33" t="str">
        <f t="shared" ca="1" si="24"/>
        <v/>
      </c>
      <c r="V54" s="33" t="str">
        <f t="shared" ca="1" si="25"/>
        <v/>
      </c>
      <c r="W54" s="33" t="str">
        <f t="shared" ca="1" si="26"/>
        <v/>
      </c>
      <c r="Y54" s="4"/>
      <c r="Z54" s="4"/>
      <c r="AA54" s="4"/>
      <c r="AB54" s="4"/>
      <c r="AC54" s="4"/>
      <c r="AD54" s="4"/>
      <c r="AE54" s="4"/>
    </row>
    <row r="55" spans="2:31">
      <c r="B55" s="51" t="s">
        <v>96</v>
      </c>
      <c r="D55" s="44" t="s">
        <v>256</v>
      </c>
      <c r="E55" s="4" t="s">
        <v>136</v>
      </c>
      <c r="G55" s="4" t="str">
        <f t="shared" ca="1" si="27"/>
        <v xml:space="preserve">What a Head of Service Desk does                                                                                                                                                                                                                                                                                                                                                                                                               A head of service desk is responsible for managing a team who provides 1st and 2nd line technical support.
They are responsible for ensuring support of existing and emerging information and communications technology (ICT) services, including providing technical advice to project teams.
They make sure that the support team undertakes development to make sure they can advise on future projects and current issues. They manage and monitor service desk service level agreements (SLAs) and performance.
</v>
      </c>
      <c r="I55" s="33" t="str">
        <f t="shared" ca="1" si="14"/>
        <v>5</v>
      </c>
      <c r="K55" s="33" t="str">
        <f t="shared" ca="1" si="15"/>
        <v>AUTY(4)</v>
      </c>
      <c r="L55" s="33" t="str">
        <f t="shared" ca="1" si="16"/>
        <v>INFL(4)</v>
      </c>
      <c r="M55" s="33" t="str">
        <f t="shared" ca="1" si="17"/>
        <v>COMP(4)</v>
      </c>
      <c r="N55" s="33" t="str">
        <f t="shared" ca="1" si="18"/>
        <v>KNGE(4)</v>
      </c>
      <c r="O55" s="33" t="str">
        <f t="shared" ca="1" si="19"/>
        <v>BUSS(4)</v>
      </c>
      <c r="Q55" s="33" t="str">
        <f t="shared" ca="1" si="20"/>
        <v>ITOP(4)</v>
      </c>
      <c r="R55" s="33" t="str">
        <f t="shared" ca="1" si="21"/>
        <v>RLMT(4)</v>
      </c>
      <c r="S55" s="33" t="str">
        <f t="shared" ca="1" si="22"/>
        <v>SLMO(4)</v>
      </c>
      <c r="T55" s="33" t="str">
        <f t="shared" ca="1" si="23"/>
        <v>CSMG(4)</v>
      </c>
      <c r="U55" s="33" t="str">
        <f t="shared" ca="1" si="24"/>
        <v xml:space="preserve"> </v>
      </c>
      <c r="V55" s="33" t="str">
        <f t="shared" ca="1" si="25"/>
        <v/>
      </c>
      <c r="W55" s="33" t="str">
        <f t="shared" ca="1" si="26"/>
        <v/>
      </c>
      <c r="Y55" s="4"/>
      <c r="Z55" s="4"/>
      <c r="AA55" s="4"/>
      <c r="AB55" s="4"/>
      <c r="AC55" s="4"/>
      <c r="AD55" s="4"/>
      <c r="AE55" s="4"/>
    </row>
    <row r="56" spans="2:31">
      <c r="B56" s="51" t="s">
        <v>96</v>
      </c>
      <c r="D56" s="44" t="s">
        <v>256</v>
      </c>
      <c r="E56" s="4" t="s">
        <v>137</v>
      </c>
      <c r="G56" s="4" t="str">
        <f t="shared" ca="1" si="27"/>
        <v xml:space="preserve">What a Service Desk Manager does                                                                                                                                                                                                                                                                                                                                                                                                               A service desk manager identifies emerging issues and is a knowledge expert.
They are responsible for the resourcing and development of the team, including the preparation and coordination of service transition activities.
</v>
      </c>
      <c r="I56" s="33" t="str">
        <f t="shared" ca="1" si="14"/>
        <v>4</v>
      </c>
      <c r="K56" s="33" t="str">
        <f t="shared" ca="1" si="15"/>
        <v>AUTY(4)</v>
      </c>
      <c r="L56" s="33" t="str">
        <f t="shared" ca="1" si="16"/>
        <v>INFL(4)</v>
      </c>
      <c r="M56" s="33" t="str">
        <f t="shared" ca="1" si="17"/>
        <v>COMP(4)</v>
      </c>
      <c r="N56" s="33" t="str">
        <f t="shared" ca="1" si="18"/>
        <v>KNGE(4)</v>
      </c>
      <c r="O56" s="33" t="str">
        <f t="shared" ca="1" si="19"/>
        <v>BUSS(4)</v>
      </c>
      <c r="Q56" s="33" t="str">
        <f t="shared" ca="1" si="20"/>
        <v>ITOP(4)</v>
      </c>
      <c r="R56" s="33" t="str">
        <f t="shared" ca="1" si="21"/>
        <v>RLMT(4)</v>
      </c>
      <c r="S56" s="33" t="str">
        <f t="shared" ca="1" si="22"/>
        <v>SLMO(4)</v>
      </c>
      <c r="T56" s="33" t="str">
        <f t="shared" ca="1" si="23"/>
        <v>CSMG(4)</v>
      </c>
      <c r="U56" s="33" t="str">
        <f t="shared" ca="1" si="24"/>
        <v xml:space="preserve"> </v>
      </c>
      <c r="V56" s="33" t="str">
        <f t="shared" ca="1" si="25"/>
        <v/>
      </c>
      <c r="W56" s="33" t="str">
        <f t="shared" ca="1" si="26"/>
        <v/>
      </c>
      <c r="Y56" s="4"/>
      <c r="Z56" s="4"/>
      <c r="AA56" s="4"/>
      <c r="AB56" s="4"/>
      <c r="AC56" s="4"/>
      <c r="AD56" s="4"/>
      <c r="AE56" s="4"/>
    </row>
    <row r="57" spans="2:31">
      <c r="B57" s="51" t="s">
        <v>96</v>
      </c>
      <c r="D57" s="44" t="s">
        <v>256</v>
      </c>
      <c r="E57" s="4" t="s">
        <v>140</v>
      </c>
      <c r="G57" s="4" t="str">
        <f t="shared" ca="1" si="27"/>
        <v xml:space="preserve">What a Senior Service Desk Analyst does                                                                                                                                                                                                                                                                                                                                                                                                               A senior service desk analyst monitors inbound calls, support operators in service resolution and intervene in difficult calls.
They own and update the script for service desk analysts. They manage availability, coach and develop one or more service desk analysts.
</v>
      </c>
      <c r="I57" s="33">
        <f t="shared" ca="1" si="14"/>
        <v>3</v>
      </c>
      <c r="K57" s="33" t="str">
        <f t="shared" ca="1" si="15"/>
        <v>AUTY(2)</v>
      </c>
      <c r="L57" s="33" t="str">
        <f t="shared" ca="1" si="16"/>
        <v>INFL(2)</v>
      </c>
      <c r="M57" s="33" t="str">
        <f t="shared" ca="1" si="17"/>
        <v>COMP(2)</v>
      </c>
      <c r="N57" s="33" t="str">
        <f t="shared" ca="1" si="18"/>
        <v>KNGE(2)</v>
      </c>
      <c r="O57" s="33" t="str">
        <f t="shared" ca="1" si="19"/>
        <v>BUSS(2)</v>
      </c>
      <c r="Q57" s="33" t="str">
        <f t="shared" ca="1" si="20"/>
        <v>ITOP(2)</v>
      </c>
      <c r="R57" s="33" t="str">
        <f t="shared" ca="1" si="21"/>
        <v>SLMO(2)</v>
      </c>
      <c r="S57" s="33" t="str">
        <f t="shared" ca="1" si="22"/>
        <v>CSMG(2)</v>
      </c>
      <c r="T57" s="33" t="str">
        <f t="shared" ca="1" si="23"/>
        <v xml:space="preserve"> </v>
      </c>
      <c r="U57" s="33" t="str">
        <f t="shared" ca="1" si="24"/>
        <v xml:space="preserve"> </v>
      </c>
      <c r="V57" s="33" t="str">
        <f t="shared" ca="1" si="25"/>
        <v/>
      </c>
      <c r="W57" s="33" t="str">
        <f t="shared" ca="1" si="26"/>
        <v/>
      </c>
      <c r="Y57" s="4"/>
      <c r="Z57" s="4"/>
      <c r="AA57" s="4"/>
      <c r="AB57" s="4"/>
      <c r="AC57" s="4"/>
      <c r="AD57" s="4"/>
      <c r="AE57" s="4"/>
    </row>
    <row r="58" spans="2:31">
      <c r="B58" s="51" t="s">
        <v>96</v>
      </c>
      <c r="D58" s="44" t="s">
        <v>256</v>
      </c>
      <c r="E58" s="4" t="s">
        <v>142</v>
      </c>
      <c r="G58" s="4" t="str">
        <f t="shared" ca="1" si="27"/>
        <v xml:space="preserve">What a Service Desk Analyst does                                                                                                                                                                                                                                                                                                                                                                                                               A service desk analyst interacts with customers and is a working operative.
They perform tasks such as taking calls from customers and trying to resolve their queries. They escalate issues to their manager.
</v>
      </c>
      <c r="I58" s="33">
        <f t="shared" ca="1" si="14"/>
        <v>2</v>
      </c>
      <c r="K58" s="33" t="str">
        <f t="shared" ca="1" si="15"/>
        <v>AUTY(2)</v>
      </c>
      <c r="L58" s="33" t="str">
        <f t="shared" ca="1" si="16"/>
        <v>INFL(2)</v>
      </c>
      <c r="M58" s="33" t="str">
        <f t="shared" ca="1" si="17"/>
        <v>COMP(2)</v>
      </c>
      <c r="N58" s="33" t="str">
        <f t="shared" ca="1" si="18"/>
        <v>KNGE(2)</v>
      </c>
      <c r="O58" s="33" t="str">
        <f t="shared" ca="1" si="19"/>
        <v>BUSS(2)</v>
      </c>
      <c r="Q58" s="33" t="str">
        <f t="shared" ca="1" si="20"/>
        <v>ITOP(2)</v>
      </c>
      <c r="R58" s="33" t="str">
        <f t="shared" ca="1" si="21"/>
        <v>SLMO(2)</v>
      </c>
      <c r="S58" s="33" t="str">
        <f t="shared" ca="1" si="22"/>
        <v>CSMG(2)</v>
      </c>
      <c r="T58" s="33" t="str">
        <f t="shared" ca="1" si="23"/>
        <v xml:space="preserve"> </v>
      </c>
      <c r="U58" s="33" t="str">
        <f t="shared" ca="1" si="24"/>
        <v xml:space="preserve"> </v>
      </c>
      <c r="V58" s="33" t="str">
        <f t="shared" ca="1" si="25"/>
        <v/>
      </c>
      <c r="W58" s="33" t="str">
        <f t="shared" ca="1" si="26"/>
        <v/>
      </c>
      <c r="Y58" s="4"/>
      <c r="Z58" s="4"/>
      <c r="AA58" s="4"/>
      <c r="AB58" s="4"/>
      <c r="AC58" s="4"/>
      <c r="AD58" s="4"/>
      <c r="AE58" s="4"/>
    </row>
    <row r="59" spans="2:31">
      <c r="B59" s="51" t="s">
        <v>96</v>
      </c>
      <c r="D59" s="44" t="s">
        <v>257</v>
      </c>
      <c r="E59" s="4" t="s">
        <v>145</v>
      </c>
      <c r="G59" s="4" t="str">
        <f t="shared" ca="1" si="27"/>
        <v xml:space="preserve">"What a Lead Service Transition Manager does                                                                                                                                                                                                                                                                                                                                                                                                               A lead service transition manager is responsible for the planning and coordination of resources to make sure that services are effectively transitioned into service operation.
They are solely responsible for the coordination activities across projects, suppliers and service teams.
"					</v>
      </c>
      <c r="I59" s="33">
        <f t="shared" ca="1" si="14"/>
        <v>6</v>
      </c>
      <c r="K59" s="33" t="str">
        <f t="shared" ca="1" si="15"/>
        <v>AUTY(6)</v>
      </c>
      <c r="L59" s="33" t="str">
        <f t="shared" ca="1" si="16"/>
        <v>INFL(6)</v>
      </c>
      <c r="M59" s="33" t="str">
        <f t="shared" ca="1" si="17"/>
        <v>COMP(6)</v>
      </c>
      <c r="N59" s="33" t="str">
        <f t="shared" ca="1" si="18"/>
        <v>KNGE(6)</v>
      </c>
      <c r="O59" s="33" t="str">
        <f t="shared" ca="1" si="19"/>
        <v>BUSS(6)</v>
      </c>
      <c r="Q59" s="33" t="str">
        <f t="shared" ca="1" si="20"/>
        <v>SLMO(5)</v>
      </c>
      <c r="R59" s="33" t="str">
        <f t="shared" ca="1" si="21"/>
        <v>CIPM(6)</v>
      </c>
      <c r="S59" s="33" t="str">
        <f t="shared" ca="1" si="22"/>
        <v>SEAC(6)</v>
      </c>
      <c r="T59" s="33" t="str">
        <f t="shared" ca="1" si="23"/>
        <v>RELM(6)</v>
      </c>
      <c r="U59" s="33" t="str">
        <f t="shared" ca="1" si="24"/>
        <v xml:space="preserve"> </v>
      </c>
      <c r="V59" s="33" t="str">
        <f t="shared" ca="1" si="25"/>
        <v/>
      </c>
      <c r="W59" s="33" t="str">
        <f t="shared" ca="1" si="26"/>
        <v/>
      </c>
      <c r="Y59" s="4"/>
      <c r="Z59" s="4"/>
      <c r="AA59" s="4"/>
      <c r="AB59" s="4"/>
      <c r="AC59" s="4"/>
      <c r="AD59" s="4"/>
      <c r="AE59" s="4"/>
    </row>
    <row r="60" spans="2:31">
      <c r="B60" s="51" t="s">
        <v>96</v>
      </c>
      <c r="D60" s="44" t="s">
        <v>257</v>
      </c>
      <c r="E60" s="4" t="s">
        <v>146</v>
      </c>
      <c r="G60" s="4" t="str">
        <f t="shared" ca="1" si="27"/>
        <v xml:space="preserve">What a Service Transition Manager does                                                                                                                                                                                                                                                                                                                                                                                                               A service transition manager accepts products, determines whether they are fit for purpose and assesses readiness against agreed service acceptance criteria.
They make recommendations on go-live, early-life support and service acceptance. They are responsible for ensuring that the acceptance criteria is understood by the wider IT operations.
</v>
      </c>
      <c r="I60" s="33" t="str">
        <f t="shared" ca="1" si="14"/>
        <v xml:space="preserve">5 </v>
      </c>
      <c r="K60" s="33" t="str">
        <f t="shared" ca="1" si="15"/>
        <v>AUTY(5)</v>
      </c>
      <c r="L60" s="33" t="str">
        <f t="shared" ca="1" si="16"/>
        <v>INFL(5)</v>
      </c>
      <c r="M60" s="33" t="str">
        <f t="shared" ca="1" si="17"/>
        <v>COMP(5)</v>
      </c>
      <c r="N60" s="33" t="str">
        <f t="shared" ca="1" si="18"/>
        <v>KNGE(5)</v>
      </c>
      <c r="O60" s="33" t="str">
        <f t="shared" ca="1" si="19"/>
        <v>BUSS(5)</v>
      </c>
      <c r="Q60" s="33" t="str">
        <f t="shared" ca="1" si="20"/>
        <v>SLMO(5)</v>
      </c>
      <c r="R60" s="33" t="str">
        <f t="shared" ca="1" si="21"/>
        <v>SEAC(5)</v>
      </c>
      <c r="S60" s="33" t="str">
        <f t="shared" ca="1" si="22"/>
        <v>RELM(5)</v>
      </c>
      <c r="T60" s="33" t="str">
        <f t="shared" ca="1" si="23"/>
        <v xml:space="preserve"> </v>
      </c>
      <c r="U60" s="33" t="str">
        <f t="shared" ca="1" si="24"/>
        <v xml:space="preserve"> </v>
      </c>
      <c r="V60" s="33" t="str">
        <f t="shared" ca="1" si="25"/>
        <v/>
      </c>
      <c r="W60" s="33" t="str">
        <f t="shared" ca="1" si="26"/>
        <v/>
      </c>
      <c r="Y60" s="4"/>
      <c r="Z60" s="4"/>
      <c r="AA60" s="4"/>
      <c r="AB60" s="4"/>
      <c r="AC60" s="4"/>
      <c r="AD60" s="4"/>
      <c r="AE60" s="4"/>
    </row>
    <row r="61" spans="2:31">
      <c r="B61" s="51" t="s">
        <v>96</v>
      </c>
      <c r="D61" s="44" t="s">
        <v>257</v>
      </c>
      <c r="E61" s="4" t="s">
        <v>147</v>
      </c>
      <c r="G61" s="4" t="str">
        <f t="shared" ca="1" si="27"/>
        <v xml:space="preserve">What a Service Readiness Analyst does                                                                                                                                                                                                                                                                                                                                                                                                               A service readiness analyst tests the products and are accountable for application acceptance and checking whether security criteria have been met.
They flag any potential risks and escalate these to the service transition manager.
</v>
      </c>
      <c r="I61" s="33">
        <f t="shared" ca="1" si="14"/>
        <v>4</v>
      </c>
      <c r="K61" s="33" t="str">
        <f t="shared" ca="1" si="15"/>
        <v>AUTY(4)</v>
      </c>
      <c r="L61" s="33" t="str">
        <f t="shared" ca="1" si="16"/>
        <v>INFL(4)</v>
      </c>
      <c r="M61" s="33" t="str">
        <f t="shared" ca="1" si="17"/>
        <v>COMP(4)</v>
      </c>
      <c r="N61" s="33" t="str">
        <f t="shared" ca="1" si="18"/>
        <v>KNGE(4)</v>
      </c>
      <c r="O61" s="33" t="str">
        <f t="shared" ca="1" si="19"/>
        <v>BUSS(4)</v>
      </c>
      <c r="Q61" s="33" t="str">
        <f t="shared" ca="1" si="20"/>
        <v>SEAC(4)</v>
      </c>
      <c r="R61" s="33" t="str">
        <f t="shared" ca="1" si="21"/>
        <v>SLMO(4)</v>
      </c>
      <c r="S61" s="33" t="str">
        <f t="shared" ca="1" si="22"/>
        <v xml:space="preserve"> </v>
      </c>
      <c r="T61" s="33" t="str">
        <f t="shared" ca="1" si="23"/>
        <v xml:space="preserve"> </v>
      </c>
      <c r="U61" s="33" t="str">
        <f t="shared" ca="1" si="24"/>
        <v xml:space="preserve"> </v>
      </c>
      <c r="V61" s="33" t="str">
        <f t="shared" ca="1" si="25"/>
        <v/>
      </c>
      <c r="W61" s="33" t="str">
        <f t="shared" ca="1" si="26"/>
        <v/>
      </c>
      <c r="Y61" s="4"/>
      <c r="Z61" s="4"/>
      <c r="AA61" s="4"/>
      <c r="AB61" s="4"/>
      <c r="AC61" s="4"/>
      <c r="AD61" s="4"/>
      <c r="AE61" s="4"/>
    </row>
    <row r="62" spans="2:31">
      <c r="B62" s="51" t="s">
        <v>96</v>
      </c>
      <c r="D62" s="44" t="s">
        <v>257</v>
      </c>
      <c r="E62" s="4" t="s">
        <v>148</v>
      </c>
      <c r="G62" s="4" t="str">
        <f t="shared" ca="1" si="27"/>
        <v xml:space="preserve">What a Service Acceptance Analyst does                                                                                                                                                                                                                                                                                                                                                                                                               A service acceptance analyst coordinates across IT operations and manages the acceptance criteria for any changes within the area.
They validate changes against the acceptance criteria, gathering evidence and creating materials as necessary.
</v>
      </c>
      <c r="I62" s="33">
        <f t="shared" ca="1" si="14"/>
        <v>3</v>
      </c>
      <c r="K62" s="33" t="str">
        <f t="shared" ca="1" si="15"/>
        <v>AUTY(3)</v>
      </c>
      <c r="L62" s="33" t="str">
        <f t="shared" ca="1" si="16"/>
        <v>INFL(3)</v>
      </c>
      <c r="M62" s="33" t="str">
        <f t="shared" ca="1" si="17"/>
        <v>COMP(3)</v>
      </c>
      <c r="N62" s="33" t="str">
        <f t="shared" ca="1" si="18"/>
        <v>KNGE(3)</v>
      </c>
      <c r="O62" s="33" t="str">
        <f t="shared" ca="1" si="19"/>
        <v>BUSS(3)</v>
      </c>
      <c r="Q62" s="33" t="str">
        <f t="shared" ca="1" si="20"/>
        <v>CFMG(3)</v>
      </c>
      <c r="R62" s="33" t="str">
        <f t="shared" ca="1" si="21"/>
        <v>SLMO(4)</v>
      </c>
      <c r="S62" s="33" t="str">
        <f t="shared" ca="1" si="22"/>
        <v xml:space="preserve"> </v>
      </c>
      <c r="T62" s="33" t="str">
        <f t="shared" ca="1" si="23"/>
        <v xml:space="preserve"> </v>
      </c>
      <c r="U62" s="33" t="str">
        <f t="shared" ca="1" si="24"/>
        <v xml:space="preserve"> </v>
      </c>
      <c r="V62" s="33" t="str">
        <f t="shared" ca="1" si="25"/>
        <v/>
      </c>
      <c r="W62" s="33" t="str">
        <f t="shared" ca="1" si="26"/>
        <v/>
      </c>
      <c r="Y62" s="4"/>
      <c r="Z62" s="4"/>
      <c r="AA62" s="4"/>
      <c r="AB62" s="4"/>
      <c r="AC62" s="4"/>
      <c r="AD62" s="4"/>
      <c r="AE62" s="4"/>
    </row>
    <row r="63" spans="2:31">
      <c r="B63" s="53" t="s">
        <v>154</v>
      </c>
      <c r="D63" s="4" t="s">
        <v>258</v>
      </c>
      <c r="E63" s="4" t="s">
        <v>155</v>
      </c>
      <c r="G63" s="4" t="str">
        <f t="shared" ca="1" si="27"/>
        <v xml:space="preserve">What a Principal Business Analyst does:
A principal business analyst has a good understanding of the enterprise arena and works on multiple, highly complex projects. They are a leader in the BA community (across government and externally) and have functional management, or people management accountabilities, or a combination of both. They proactively share knowledge and are seen as a go-to person in their field whilst also mentoring others and owning key stakeholder relationships. A principal business analyst may lean towards a more specialist or a more management focused career path.
</v>
      </c>
      <c r="I63" s="33">
        <f t="shared" ca="1" si="14"/>
        <v>6</v>
      </c>
      <c r="K63" s="33" t="str">
        <f t="shared" ca="1" si="15"/>
        <v>AUTY(6)</v>
      </c>
      <c r="L63" s="33" t="str">
        <f t="shared" ca="1" si="16"/>
        <v>INFL(6)</v>
      </c>
      <c r="M63" s="33" t="str">
        <f t="shared" ca="1" si="17"/>
        <v>COMP(6)</v>
      </c>
      <c r="N63" s="33" t="str">
        <f t="shared" ca="1" si="18"/>
        <v>KNGE(6)</v>
      </c>
      <c r="O63" s="33" t="str">
        <f t="shared" ca="1" si="19"/>
        <v>BUSS(6)</v>
      </c>
      <c r="Q63" s="33" t="str">
        <f t="shared" ca="1" si="20"/>
        <v>BUAN(6)</v>
      </c>
      <c r="R63" s="33" t="str">
        <f t="shared" ca="1" si="21"/>
        <v>BPRE(6)</v>
      </c>
      <c r="S63" s="33" t="str">
        <f t="shared" ca="1" si="22"/>
        <v>BSMO(6)</v>
      </c>
      <c r="T63" s="33" t="str">
        <f t="shared" ca="1" si="23"/>
        <v>REQM(6)</v>
      </c>
      <c r="U63" s="33" t="str">
        <f t="shared" ca="1" si="24"/>
        <v>RLMT(6)</v>
      </c>
      <c r="V63" s="33" t="str">
        <f t="shared" ca="1" si="25"/>
        <v/>
      </c>
      <c r="W63" s="33" t="str">
        <f t="shared" ca="1" si="26"/>
        <v/>
      </c>
      <c r="Y63" s="4"/>
      <c r="Z63" s="4"/>
      <c r="AA63" s="4"/>
      <c r="AB63" s="4"/>
      <c r="AC63" s="4"/>
      <c r="AD63" s="4"/>
      <c r="AE63" s="4"/>
    </row>
    <row r="64" spans="2:31">
      <c r="B64" s="53" t="s">
        <v>154</v>
      </c>
      <c r="D64" s="4" t="s">
        <v>258</v>
      </c>
      <c r="E64" s="4" t="s">
        <v>156</v>
      </c>
      <c r="G64" s="4" t="str">
        <f t="shared" ca="1" si="27"/>
        <v xml:space="preserve">What a Senior Business Analyst does:                                                                                                                                                                                                                                                                                                                                                                                                               A senior business analyst has a good understanding of strategic arenas and leads large and complex projects. They have functional and, or people management responsibilities and mentor others.
They develop best practice, own stakeholder relationships and manage communities of practice activities (internally and across government).
</v>
      </c>
      <c r="I64" s="33">
        <f t="shared" ca="1" si="14"/>
        <v>5</v>
      </c>
      <c r="K64" s="33" t="str">
        <f t="shared" ca="1" si="15"/>
        <v>AUTY(5)</v>
      </c>
      <c r="L64" s="33" t="str">
        <f t="shared" ca="1" si="16"/>
        <v>INFL(5)</v>
      </c>
      <c r="M64" s="33" t="str">
        <f t="shared" ca="1" si="17"/>
        <v>COMP(5)</v>
      </c>
      <c r="N64" s="33" t="str">
        <f t="shared" ca="1" si="18"/>
        <v>KNGE(5)</v>
      </c>
      <c r="O64" s="33" t="str">
        <f t="shared" ca="1" si="19"/>
        <v>BUSS(5)</v>
      </c>
      <c r="Q64" s="33" t="str">
        <f t="shared" ca="1" si="20"/>
        <v>BUAN(5)</v>
      </c>
      <c r="R64" s="33" t="str">
        <f t="shared" ca="1" si="21"/>
        <v>BPRE(5)</v>
      </c>
      <c r="S64" s="33" t="str">
        <f t="shared" ca="1" si="22"/>
        <v>BSMO(5)</v>
      </c>
      <c r="T64" s="33" t="str">
        <f t="shared" ca="1" si="23"/>
        <v>REQM(5)</v>
      </c>
      <c r="U64" s="33" t="str">
        <f t="shared" ca="1" si="24"/>
        <v>RLMT(5)</v>
      </c>
      <c r="V64" s="33" t="str">
        <f t="shared" ca="1" si="25"/>
        <v/>
      </c>
      <c r="W64" s="33" t="str">
        <f t="shared" ca="1" si="26"/>
        <v/>
      </c>
      <c r="Y64" s="4"/>
      <c r="Z64" s="4"/>
      <c r="AA64" s="4"/>
      <c r="AB64" s="4"/>
      <c r="AC64" s="4"/>
      <c r="AD64" s="4"/>
      <c r="AE64" s="4"/>
    </row>
    <row r="65" spans="2:31">
      <c r="B65" s="53" t="s">
        <v>154</v>
      </c>
      <c r="D65" s="4" t="s">
        <v>258</v>
      </c>
      <c r="E65" s="4" t="s">
        <v>157</v>
      </c>
      <c r="G65" s="4" t="str">
        <f t="shared" ca="1" si="27"/>
        <v>What a Business Analyst does                                                                                                                                                                                                                                                                                                                                                                                                                         A business analyst leads small to medium sized projects and supports larger and more complex projects. They manage stakeholder relationships, can work independently and have a good understanding of their own work area. They advance the BA community through sharing of best practice and mentoring others</v>
      </c>
      <c r="I65" s="33">
        <f t="shared" ca="1" si="14"/>
        <v>4</v>
      </c>
      <c r="K65" s="33" t="str">
        <f t="shared" ca="1" si="15"/>
        <v>AUTY(4)</v>
      </c>
      <c r="L65" s="33" t="str">
        <f t="shared" ca="1" si="16"/>
        <v>INFL(4)</v>
      </c>
      <c r="M65" s="33" t="str">
        <f t="shared" ca="1" si="17"/>
        <v>COMP(4)</v>
      </c>
      <c r="N65" s="33" t="str">
        <f t="shared" ca="1" si="18"/>
        <v>KNGE(4)</v>
      </c>
      <c r="O65" s="33" t="str">
        <f t="shared" ca="1" si="19"/>
        <v>BUSS(4)</v>
      </c>
      <c r="Q65" s="33" t="str">
        <f t="shared" ca="1" si="20"/>
        <v>BUAN(4)</v>
      </c>
      <c r="R65" s="33" t="str">
        <f t="shared" ca="1" si="21"/>
        <v>BSMO(4)</v>
      </c>
      <c r="S65" s="33" t="str">
        <f t="shared" ca="1" si="22"/>
        <v>REQM(4)</v>
      </c>
      <c r="T65" s="33" t="str">
        <f t="shared" ca="1" si="23"/>
        <v>RLMT(4)</v>
      </c>
      <c r="U65" s="33" t="str">
        <f t="shared" ca="1" si="24"/>
        <v xml:space="preserve"> </v>
      </c>
      <c r="V65" s="33" t="str">
        <f t="shared" ca="1" si="25"/>
        <v/>
      </c>
      <c r="W65" s="33" t="str">
        <f t="shared" ca="1" si="26"/>
        <v/>
      </c>
      <c r="Y65" s="4"/>
      <c r="Z65" s="4"/>
      <c r="AA65" s="4"/>
      <c r="AB65" s="4"/>
      <c r="AC65" s="4"/>
      <c r="AD65" s="4"/>
      <c r="AE65" s="4"/>
    </row>
    <row r="66" spans="2:31">
      <c r="B66" s="53" t="s">
        <v>154</v>
      </c>
      <c r="D66" s="4" t="s">
        <v>258</v>
      </c>
      <c r="E66" s="4" t="s">
        <v>158</v>
      </c>
      <c r="G66" s="4" t="str">
        <f t="shared" ca="1" si="27"/>
        <v>What a Junior Business Analyst does  
A junior business analyst receives direction from more senior BAs (task based delivery) but is responsible for the output. Has limited toolset and seldom works alone. Supports stakeholder relationship management.</v>
      </c>
      <c r="I66" s="33">
        <f t="shared" ca="1" si="14"/>
        <v>3</v>
      </c>
      <c r="K66" s="33" t="str">
        <f t="shared" ca="1" si="15"/>
        <v>AUTY(3)</v>
      </c>
      <c r="L66" s="33" t="str">
        <f t="shared" ca="1" si="16"/>
        <v>INFL(3)</v>
      </c>
      <c r="M66" s="33" t="str">
        <f t="shared" ca="1" si="17"/>
        <v>COMP(3)</v>
      </c>
      <c r="N66" s="33" t="str">
        <f t="shared" ca="1" si="18"/>
        <v>KNGE(3)</v>
      </c>
      <c r="O66" s="33" t="str">
        <f t="shared" ca="1" si="19"/>
        <v>BUSS(3)</v>
      </c>
      <c r="Q66" s="33" t="str">
        <f t="shared" ca="1" si="20"/>
        <v>BUAN(3)</v>
      </c>
      <c r="R66" s="33" t="str">
        <f t="shared" ca="1" si="21"/>
        <v>BSMO(3)</v>
      </c>
      <c r="S66" s="33" t="str">
        <f t="shared" ca="1" si="22"/>
        <v>REQM(3)</v>
      </c>
      <c r="T66" s="33" t="str">
        <f t="shared" ca="1" si="23"/>
        <v xml:space="preserve"> </v>
      </c>
      <c r="U66" s="33" t="str">
        <f t="shared" ca="1" si="24"/>
        <v xml:space="preserve"> </v>
      </c>
      <c r="V66" s="33" t="str">
        <f t="shared" ca="1" si="25"/>
        <v/>
      </c>
      <c r="W66" s="33" t="str">
        <f t="shared" ca="1" si="26"/>
        <v/>
      </c>
      <c r="Y66" s="4"/>
      <c r="Z66" s="4"/>
      <c r="AA66" s="4"/>
      <c r="AB66" s="4"/>
      <c r="AC66" s="4"/>
      <c r="AD66" s="4"/>
      <c r="AE66" s="4"/>
    </row>
    <row r="67" spans="2:31">
      <c r="B67" s="53" t="s">
        <v>154</v>
      </c>
      <c r="D67" s="4" t="s">
        <v>259</v>
      </c>
      <c r="E67" s="4" t="s">
        <v>159</v>
      </c>
      <c r="G67" s="4" t="str">
        <f t="shared" ca="1" si="27"/>
        <v>What a Programme Delivery Manager does                                                                                                                                                                                                                                                                                                                                                                                                               A programme delivery manager is accountable for the delivery of complex products and services that are delivered by multiple teams or have high technical or political risk.
They will:
•manage dependencies of varying complexity, potentially planning and feeding into larger programmes and portfolios
•remove blockers and manage risks, commercials, budgets and people
•balance objectives and can redeploy people and resources as priorities change
•have an in depth knowledge of agile and other methodologies
•are responsible for understanding, managing and communicating between complex stakeholder groups, balancing priorities
•are the initial escalation point for the programme and must have an awareness of the bigger picture
Programme delivery managers support the programme director by overseeing the delivery of their vision for the programme. They support and coach delivery managers.</v>
      </c>
      <c r="I67" s="33">
        <f t="shared" ca="1" si="14"/>
        <v>7</v>
      </c>
      <c r="K67" s="33" t="str">
        <f t="shared" ca="1" si="15"/>
        <v>AUTY(7)</v>
      </c>
      <c r="L67" s="33" t="str">
        <f t="shared" ca="1" si="16"/>
        <v>INFL(7)</v>
      </c>
      <c r="M67" s="33" t="str">
        <f t="shared" ca="1" si="17"/>
        <v>COMP(7)</v>
      </c>
      <c r="N67" s="33" t="str">
        <f t="shared" ca="1" si="18"/>
        <v>KNGE(7)</v>
      </c>
      <c r="O67" s="33" t="str">
        <f t="shared" ca="1" si="19"/>
        <v>BUSS(7)</v>
      </c>
      <c r="Q67" s="33" t="str">
        <f t="shared" ca="1" si="20"/>
        <v>PGMG(7)</v>
      </c>
      <c r="R67" s="33" t="str">
        <f t="shared" ca="1" si="21"/>
        <v>RLMT(6)</v>
      </c>
      <c r="S67" s="33" t="str">
        <f t="shared" ca="1" si="22"/>
        <v>ITCM(6)</v>
      </c>
      <c r="T67" s="33" t="str">
        <f t="shared" ca="1" si="23"/>
        <v xml:space="preserve"> </v>
      </c>
      <c r="U67" s="33" t="str">
        <f t="shared" ca="1" si="24"/>
        <v/>
      </c>
      <c r="V67" s="33" t="str">
        <f t="shared" ca="1" si="25"/>
        <v/>
      </c>
      <c r="W67" s="33" t="str">
        <f t="shared" ca="1" si="26"/>
        <v/>
      </c>
      <c r="Y67" s="4"/>
      <c r="Z67" s="4"/>
      <c r="AA67" s="4"/>
      <c r="AB67" s="4"/>
      <c r="AC67" s="4"/>
      <c r="AD67" s="4"/>
      <c r="AE67" s="4"/>
    </row>
    <row r="68" spans="2:31">
      <c r="B68" s="53" t="s">
        <v>154</v>
      </c>
      <c r="D68" s="4" t="s">
        <v>259</v>
      </c>
      <c r="E68" s="4" t="s">
        <v>160</v>
      </c>
      <c r="G68" s="4" t="str">
        <f t="shared" ca="1" si="27"/>
        <v xml:space="preserve">What a Service Owner does                                                                                                                                                                                                                                                                                                                                                                                                               A service owner is accountable for the quality of their service. They adopt a portfolio view, managing end-to-end services which include multiple products and channels. They operate at scale and provide the connection between multidisciplinary business areas and stakeholders.
Service owners make sure the necessary business processes are followed and participate in the governance of the service, including acting as a point of escalation for the delivery teams. They own the budget and allocate funding to areas of the service based on their decisions about priorities. They communicate the benefits and performance of their service, and are ultimately responsible for the successful operation and continuous improvement of the service.
</v>
      </c>
      <c r="I68" s="33">
        <f t="shared" ca="1" si="14"/>
        <v>7</v>
      </c>
      <c r="K68" s="33" t="str">
        <f t="shared" ca="1" si="15"/>
        <v>AUTY(7)</v>
      </c>
      <c r="L68" s="33" t="str">
        <f t="shared" ca="1" si="16"/>
        <v>INFL(7)</v>
      </c>
      <c r="M68" s="33" t="str">
        <f t="shared" ca="1" si="17"/>
        <v>COMP(7)</v>
      </c>
      <c r="N68" s="33" t="str">
        <f t="shared" ca="1" si="18"/>
        <v>KNGE(7)</v>
      </c>
      <c r="O68" s="33" t="str">
        <f t="shared" ca="1" si="19"/>
        <v>BUSS(7)</v>
      </c>
      <c r="Q68" s="33" t="str">
        <f t="shared" ca="1" si="20"/>
        <v>HCEV(6)</v>
      </c>
      <c r="R68" s="33" t="str">
        <f t="shared" ca="1" si="21"/>
        <v>RLMT(7)</v>
      </c>
      <c r="S68" s="33" t="str">
        <f t="shared" ca="1" si="22"/>
        <v>ITMG(6)</v>
      </c>
      <c r="T68" s="33" t="str">
        <f t="shared" ca="1" si="23"/>
        <v>FMIT(6)</v>
      </c>
      <c r="U68" s="33" t="str">
        <f t="shared" ca="1" si="24"/>
        <v>(DEMM(6)</v>
      </c>
      <c r="V68" s="33" t="str">
        <f t="shared" ca="1" si="25"/>
        <v/>
      </c>
      <c r="W68" s="33" t="str">
        <f t="shared" ca="1" si="26"/>
        <v/>
      </c>
      <c r="Y68" s="4"/>
      <c r="Z68" s="4"/>
      <c r="AA68" s="4"/>
      <c r="AB68" s="4"/>
      <c r="AC68" s="4"/>
      <c r="AD68" s="4"/>
      <c r="AE68" s="4"/>
    </row>
    <row r="69" spans="2:31">
      <c r="B69" s="53" t="s">
        <v>154</v>
      </c>
      <c r="D69" s="4" t="s">
        <v>259</v>
      </c>
      <c r="E69" s="4" t="s">
        <v>161</v>
      </c>
      <c r="G69" s="4" t="str">
        <f t="shared" ca="1" si="27"/>
        <v>What a Head of (Agile) Delivery Management does                                                                                                                                                                                                                                                                                                                                                                                                               The head of delivery management is an experienced practitioner who exemplifies what good looks like across the delivery roles.
As a head of delivery management you will:
•represent and champion the role within their department, across government and in industry
•lead the community of practice for this role and build capability and excellence (in an agile, lean practice)
•be responsible for the recruitment of the right people to the right teams.
•support professional development and continuous improvement of their community.
•work with other heads of roles to promote effective cross-functional delivery
•be a skilled team leader who is able to confidently communicate the value of the role to digital and non-digital stakeholders
•be credible and influential across departments</v>
      </c>
      <c r="I69" s="33">
        <f t="shared" ca="1" si="14"/>
        <v>7</v>
      </c>
      <c r="K69" s="33" t="str">
        <f t="shared" ca="1" si="15"/>
        <v>AUTY(7)</v>
      </c>
      <c r="L69" s="33" t="str">
        <f t="shared" ca="1" si="16"/>
        <v>INFL(7)</v>
      </c>
      <c r="M69" s="33" t="str">
        <f t="shared" ca="1" si="17"/>
        <v>COMP(7)</v>
      </c>
      <c r="N69" s="33" t="str">
        <f t="shared" ca="1" si="18"/>
        <v>KNGE(7)</v>
      </c>
      <c r="O69" s="33" t="str">
        <f t="shared" ca="1" si="19"/>
        <v>BUSS(7)</v>
      </c>
      <c r="Q69" s="33" t="str">
        <f t="shared" ca="1" si="20"/>
        <v>PRMG(7)</v>
      </c>
      <c r="R69" s="33" t="str">
        <f t="shared" ca="1" si="21"/>
        <v>RLMT(7)</v>
      </c>
      <c r="S69" s="33" t="str">
        <f t="shared" ca="1" si="22"/>
        <v>INOV(6)</v>
      </c>
      <c r="T69" s="33" t="str">
        <f t="shared" ca="1" si="23"/>
        <v xml:space="preserve"> </v>
      </c>
      <c r="U69" s="33" t="str">
        <f t="shared" ca="1" si="24"/>
        <v xml:space="preserve"> </v>
      </c>
      <c r="V69" s="33" t="str">
        <f t="shared" ca="1" si="25"/>
        <v/>
      </c>
      <c r="W69" s="33" t="str">
        <f t="shared" ca="1" si="26"/>
        <v/>
      </c>
      <c r="Y69" s="4"/>
      <c r="Z69" s="4"/>
      <c r="AA69" s="4"/>
      <c r="AB69" s="4"/>
      <c r="AC69" s="4"/>
      <c r="AD69" s="4"/>
      <c r="AE69" s="4"/>
    </row>
    <row r="70" spans="2:31">
      <c r="B70" s="53" t="s">
        <v>154</v>
      </c>
      <c r="D70" s="4" t="s">
        <v>259</v>
      </c>
      <c r="E70" s="4" t="s">
        <v>162</v>
      </c>
      <c r="G70" s="4" t="str">
        <f t="shared" ca="1" si="27"/>
        <v>What a Senior Delivery Manager does                                                                                                                                                                                                                                                                                                                                                                                                               A senior delivery manager is accountable for effective delivery of complex, high-risk products and services. They have strong communication skills and engage senior stakeholders.
The role is similar to a delivery manager role, but senior delivery managers have more experience across a range of products and services, throughout the entire lifecycle, and have greater responsibility and accountability as the main point of escalation. They coach and mentor delivery managers.</v>
      </c>
      <c r="I70" s="33">
        <f t="shared" ca="1" si="14"/>
        <v>6</v>
      </c>
      <c r="K70" s="33" t="str">
        <f t="shared" ca="1" si="15"/>
        <v>AUTY(6)</v>
      </c>
      <c r="L70" s="33" t="str">
        <f t="shared" ca="1" si="16"/>
        <v>INFL(6)</v>
      </c>
      <c r="M70" s="33" t="str">
        <f t="shared" ca="1" si="17"/>
        <v>COMP(6)</v>
      </c>
      <c r="N70" s="33" t="str">
        <f t="shared" ca="1" si="18"/>
        <v>KNGE(6)</v>
      </c>
      <c r="O70" s="33" t="str">
        <f t="shared" ca="1" si="19"/>
        <v>BUSS(6)</v>
      </c>
      <c r="Q70" s="33" t="str">
        <f t="shared" ca="1" si="20"/>
        <v>PRMG(6)</v>
      </c>
      <c r="R70" s="33" t="str">
        <f t="shared" ca="1" si="21"/>
        <v>RLMT(6)</v>
      </c>
      <c r="S70" s="33" t="str">
        <f t="shared" ca="1" si="22"/>
        <v>INOV(6)</v>
      </c>
      <c r="T70" s="33" t="str">
        <f t="shared" ca="1" si="23"/>
        <v xml:space="preserve"> </v>
      </c>
      <c r="U70" s="33" t="str">
        <f t="shared" ca="1" si="24"/>
        <v xml:space="preserve"> </v>
      </c>
      <c r="V70" s="33" t="str">
        <f t="shared" ca="1" si="25"/>
        <v/>
      </c>
      <c r="W70" s="33" t="str">
        <f t="shared" ca="1" si="26"/>
        <v/>
      </c>
      <c r="Y70" s="4"/>
      <c r="Z70" s="4"/>
      <c r="AA70" s="4"/>
      <c r="AB70" s="4"/>
      <c r="AC70" s="4"/>
      <c r="AD70" s="4"/>
      <c r="AE70" s="4"/>
    </row>
    <row r="71" spans="2:31">
      <c r="B71" s="53" t="s">
        <v>154</v>
      </c>
      <c r="D71" s="4" t="s">
        <v>259</v>
      </c>
      <c r="E71" s="4" t="s">
        <v>163</v>
      </c>
      <c r="G71" s="4" t="str">
        <f t="shared" ca="1" si="27"/>
        <v xml:space="preserve">                                   What a Delivery Manager does                                                                                                                                                                                                                                                                                                                                                                                                               A delivery manager is accountable for the performance of the team.
Delivery managers:
•build and maintain teams, ensuring they are motivated, collaborating and working well
•identify obstacles and help the team to overcome them
•focus the team on what is most important to the delivery of products and services
•encourage and facilitate continuous improvement of the delivery team
•coach and mentor both team members and others to apply the most appropriate agile and lean tools and techniques
The complexity or breadth of products or teams will vary in this role, depending on the context.                                                                                                                                                                                                                                                                                                                                                               </v>
      </c>
      <c r="I71" s="33">
        <f t="shared" ca="1" si="14"/>
        <v>5</v>
      </c>
      <c r="K71" s="33" t="str">
        <f t="shared" ca="1" si="15"/>
        <v>AUTY(5)</v>
      </c>
      <c r="L71" s="33" t="str">
        <f t="shared" ca="1" si="16"/>
        <v>INFl(5)</v>
      </c>
      <c r="M71" s="33" t="str">
        <f t="shared" ca="1" si="17"/>
        <v>COMP(5)</v>
      </c>
      <c r="N71" s="33" t="str">
        <f t="shared" ca="1" si="18"/>
        <v>KNGE(5)</v>
      </c>
      <c r="O71" s="33" t="str">
        <f t="shared" ca="1" si="19"/>
        <v>BUSS(5)</v>
      </c>
      <c r="Q71" s="33" t="str">
        <f t="shared" ca="1" si="20"/>
        <v>PRMG(5)</v>
      </c>
      <c r="R71" s="33" t="str">
        <f t="shared" ca="1" si="21"/>
        <v>RLMT(5)</v>
      </c>
      <c r="S71" s="33" t="str">
        <f t="shared" ca="1" si="22"/>
        <v>INOV(5)</v>
      </c>
      <c r="T71" s="33" t="str">
        <f t="shared" ca="1" si="23"/>
        <v xml:space="preserve"> </v>
      </c>
      <c r="U71" s="33" t="str">
        <f t="shared" ca="1" si="24"/>
        <v xml:space="preserve"> </v>
      </c>
      <c r="V71" s="33" t="str">
        <f t="shared" ca="1" si="25"/>
        <v/>
      </c>
      <c r="W71" s="33" t="str">
        <f t="shared" ca="1" si="26"/>
        <v/>
      </c>
      <c r="Y71" s="4"/>
      <c r="Z71" s="4"/>
      <c r="AA71" s="4"/>
      <c r="AB71" s="4"/>
      <c r="AC71" s="4"/>
      <c r="AD71" s="4"/>
      <c r="AE71" s="4"/>
    </row>
    <row r="72" spans="2:31">
      <c r="B72" s="53" t="s">
        <v>154</v>
      </c>
      <c r="D72" s="4" t="s">
        <v>259</v>
      </c>
      <c r="E72" s="4" t="s">
        <v>165</v>
      </c>
      <c r="G72" s="4" t="str">
        <f t="shared" ca="1" si="27"/>
        <v>They may work alongside a delivery manager on a larger team, shadowing and providing support, or working to deliver an element themselves under guidance and mentorship.</v>
      </c>
      <c r="I72" s="33">
        <f t="shared" ref="I72:I103" ca="1" si="28">IF(ISERROR(VLOOKUP($E72,INDIRECT("'"&amp;$D72&amp;"'!$D$1:$AZ$1000"),5,FALSE)), "No Match", VLOOKUP($E72,INDIRECT("'"&amp;$D72&amp;"'!$D$1:$AZ$1000"),5,FALSE))</f>
        <v>4</v>
      </c>
      <c r="K72" s="33" t="str">
        <f t="shared" ref="K72:K103" ca="1" si="29">IF(ISERROR(VLOOKUP($E72,INDIRECT("'"&amp;$D72&amp;"'!$D$1:$AZ$1000"),7,FALSE)), "No Match", VLOOKUP($E72,INDIRECT("'"&amp;$D72&amp;"'!$D$1:$AZ$1000"),7,FALSE))</f>
        <v>AUTY(4)</v>
      </c>
      <c r="L72" s="33" t="str">
        <f t="shared" ref="L72:L103" ca="1" si="30">IF(ISERROR(VLOOKUP($E72,INDIRECT("'"&amp;$D72&amp;"'!$D$1:$AZ$1000"),8,FALSE)), "No Match", VLOOKUP($E72,INDIRECT("'"&amp;$D72&amp;"'!$D$1:$AZ$1000"),8,FALSE))</f>
        <v>INFl(4)</v>
      </c>
      <c r="M72" s="33" t="str">
        <f t="shared" ref="M72:M103" ca="1" si="31">IF(ISERROR(VLOOKUP($E72,INDIRECT("'"&amp;$D72&amp;"'!$D$1:$AZ$1000"),9,FALSE)), "No Match", VLOOKUP($E72,INDIRECT("'"&amp;$D72&amp;"'!$D$1:$AZ$1000"),9,FALSE))</f>
        <v>COMP(4)</v>
      </c>
      <c r="N72" s="33" t="str">
        <f t="shared" ref="N72:N103" ca="1" si="32">IF(ISERROR(VLOOKUP($E72,INDIRECT("'"&amp;$D72&amp;"'!$D$1:$AZ$1000"),10,FALSE)), "No Match", VLOOKUP($E72,INDIRECT("'"&amp;$D72&amp;"'!$D$1:$AZ$1000"),10,FALSE))</f>
        <v>KNGE(4)</v>
      </c>
      <c r="O72" s="33" t="str">
        <f t="shared" ref="O72:O103" ca="1" si="33">IF(ISERROR(VLOOKUP($E72,INDIRECT("'"&amp;$D72&amp;"'!$D$1:$AZ$1000"),11,FALSE)), "No Match", VLOOKUP($E72,INDIRECT("'"&amp;$D72&amp;"'!$D$1:$AZ$1000"),11,FALSE))</f>
        <v>BUSS(4)</v>
      </c>
      <c r="Q72" s="33" t="str">
        <f t="shared" ref="Q72:Q103" ca="1" si="34">IF(ISERROR(VLOOKUP($E72,INDIRECT("'"&amp;$D72&amp;"'!$D$1:$AZ$1000"),13,FALSE)),"No Match",IF(VLOOKUP($E72,INDIRECT("'"&amp;$D72&amp;"'!$D$1:$AZ$1000"),13,FALSE)="","",VLOOKUP($E72,INDIRECT("'"&amp;$D72&amp;"'!$D$1:$AZ$1000"),13,FALSE)))</f>
        <v>PRMG(4)</v>
      </c>
      <c r="R72" s="33" t="str">
        <f t="shared" ref="R72:R103" ca="1" si="35">IF(ISERROR(VLOOKUP($E72,INDIRECT("'"&amp;$D72&amp;"'!$D$1:$AZ$1000"),14,FALSE)),"No Match",IF(VLOOKUP($E72,INDIRECT("'"&amp;$D72&amp;"'!$D$1:$AZ$1000"),14,FALSE)="","",VLOOKUP($E72,INDIRECT("'"&amp;$D72&amp;"'!$D$1:$AZ$1000"),14,FALSE)))</f>
        <v>RLMT(4)</v>
      </c>
      <c r="S72" s="33" t="str">
        <f t="shared" ref="S72:S103" ca="1" si="36">IF(ISERROR(VLOOKUP($E72,INDIRECT("'"&amp;$D72&amp;"'!$D$1:$AZ$1000"),15,FALSE)),"No Match",IF(VLOOKUP($E72,INDIRECT("'"&amp;$D72&amp;"'!$D$1:$AZ$1000"),15,FALSE)="","",VLOOKUP($E72,INDIRECT("'"&amp;$D72&amp;"'!$D$1:$AZ$1000"),15,FALSE)))</f>
        <v xml:space="preserve"> </v>
      </c>
      <c r="T72" s="33" t="str">
        <f t="shared" ref="T72:T103" ca="1" si="37">IF(ISERROR(VLOOKUP($E72,INDIRECT("'"&amp;$D72&amp;"'!$D$1:$AZ$1000"),16,FALSE)),"No Match",IF(VLOOKUP($E72,INDIRECT("'"&amp;$D72&amp;"'!$D$1:$AZ$1000"),16,FALSE)="","",VLOOKUP($E72,INDIRECT("'"&amp;$D72&amp;"'!$D$1:$AZ$1000"),16,FALSE)))</f>
        <v xml:space="preserve"> </v>
      </c>
      <c r="U72" s="33" t="str">
        <f t="shared" ref="U72:U103" ca="1" si="38">IF(ISERROR(VLOOKUP($E72,INDIRECT("'"&amp;$D72&amp;"'!$D$1:$AZ$1000"),17,FALSE)),"No Match",IF(VLOOKUP($E72,INDIRECT("'"&amp;$D72&amp;"'!$D$1:$AZ$1000"),17,FALSE)="","",VLOOKUP($E72,INDIRECT("'"&amp;$D72&amp;"'!$D$1:$AZ$1000"),17,FALSE)))</f>
        <v xml:space="preserve"> </v>
      </c>
      <c r="V72" s="33" t="str">
        <f t="shared" ref="V72:V103" ca="1" si="39">IF(ISERROR(VLOOKUP($E72,INDIRECT("'"&amp;$D72&amp;"'!$D$1:$AZ$1000"),18,FALSE)),"No Match",IF(VLOOKUP($E72,INDIRECT("'"&amp;$D72&amp;"'!$D$1:$AZ$1000"),18,FALSE)="","",VLOOKUP($E72,INDIRECT("'"&amp;$D72&amp;"'!$D$1:$AZ$1000"),18,FALSE)))</f>
        <v/>
      </c>
      <c r="W72" s="33" t="str">
        <f t="shared" ref="W72:W103" ca="1" si="40">IF(ISERROR(VLOOKUP($E72,INDIRECT("'"&amp;$D72&amp;"'!$D$1:$AZ$1000"),19,FALSE)),"No Match",IF(VLOOKUP($E72,INDIRECT("'"&amp;$D72&amp;"'!$D$1:$AZ$1000"),19,FALSE)="","",VLOOKUP($E72,INDIRECT("'"&amp;$D72&amp;"'!$D$1:$AZ$1000"),19,FALSE)))</f>
        <v/>
      </c>
      <c r="Y72" s="4"/>
      <c r="Z72" s="4"/>
      <c r="AA72" s="4"/>
      <c r="AB72" s="4"/>
      <c r="AC72" s="4"/>
      <c r="AD72" s="4"/>
      <c r="AE72" s="4"/>
    </row>
    <row r="73" spans="2:31">
      <c r="B73" s="53" t="s">
        <v>154</v>
      </c>
      <c r="D73" s="4" t="s">
        <v>260</v>
      </c>
      <c r="E73" s="4" t="s">
        <v>167</v>
      </c>
      <c r="G73" s="4" t="str">
        <f t="shared" ref="G73:G104" ca="1" si="41">IF(ISERROR(VLOOKUP($E73,INDIRECT("'"&amp;D73&amp;"'!$D$1:$AZ$1000"),3,FALSE)), "No Match", VLOOKUP($E73,INDIRECT("'"&amp;D73&amp;"'!$D$1:$AZ$1000"),3,FALSE))</f>
        <v>What a Head of Product Management does                                                                                                                                                                                                                                                                                                                                                                                                               A head of product management provides support to all product managers in the organisation. They have expert product management skills and are required to coach others to increase professionalism.
They work with other communities and organisation management to represent community interests. They oversee every member of the community, their role, their assignments, development, pay and performance.
They manage hiring, development, moves and exits from the community, covering civil servants and contractors. They line manage senior and lead product mangers.</v>
      </c>
      <c r="I73" s="33">
        <f t="shared" ca="1" si="28"/>
        <v>6</v>
      </c>
      <c r="K73" s="33" t="str">
        <f t="shared" ca="1" si="29"/>
        <v>AUTY(6)</v>
      </c>
      <c r="L73" s="33" t="str">
        <f t="shared" ca="1" si="30"/>
        <v>INFL(6)</v>
      </c>
      <c r="M73" s="33" t="str">
        <f t="shared" ca="1" si="31"/>
        <v>COMP(6)</v>
      </c>
      <c r="N73" s="33" t="str">
        <f t="shared" ca="1" si="32"/>
        <v>KNGE(6)</v>
      </c>
      <c r="O73" s="33" t="str">
        <f t="shared" ca="1" si="33"/>
        <v>BUSS(6)</v>
      </c>
      <c r="Q73" s="33" t="str">
        <f t="shared" ca="1" si="34"/>
        <v>INOV(6)</v>
      </c>
      <c r="R73" s="33" t="str">
        <f t="shared" ca="1" si="35"/>
        <v>BPRE(6)</v>
      </c>
      <c r="S73" s="33" t="str">
        <f t="shared" ca="1" si="36"/>
        <v>PROD(6)</v>
      </c>
      <c r="T73" s="33" t="str">
        <f t="shared" ca="1" si="37"/>
        <v>No Match</v>
      </c>
      <c r="U73" s="33" t="str">
        <f t="shared" ca="1" si="38"/>
        <v>USEV(6)</v>
      </c>
      <c r="V73" s="33" t="str">
        <f t="shared" ca="1" si="39"/>
        <v/>
      </c>
      <c r="W73" s="33" t="str">
        <f t="shared" ca="1" si="40"/>
        <v/>
      </c>
      <c r="Y73" s="4"/>
      <c r="Z73" s="4"/>
      <c r="AA73" s="4"/>
      <c r="AB73" s="4"/>
      <c r="AC73" s="4"/>
      <c r="AD73" s="4"/>
      <c r="AE73" s="4"/>
    </row>
    <row r="74" spans="2:31">
      <c r="B74" s="53" t="s">
        <v>154</v>
      </c>
      <c r="D74" s="4" t="s">
        <v>260</v>
      </c>
      <c r="E74" s="4" t="s">
        <v>168</v>
      </c>
      <c r="G74" s="4" t="str">
        <f t="shared" ca="1" si="41"/>
        <v xml:space="preserve">What a Lead Product Manager does                                                                                                                                                                                                                                                                                                                                                                                                               A lead product manager is the lead for the product team in their programme or service. They are as interested in managing people as managing products. They work closely with the head of product (where they exist as a separate role) to provide leadership and direction to all products in a programme or a local product community. They maintain the high level roadmap.
They are likely to be involved in a range of programme management activities in support of the service owner or programme lead. They are involved in hiring associate product managers, product managers, senior product managers and contractors. They provide leadership in their programmes and across the local community.
</v>
      </c>
      <c r="I74" s="33">
        <f t="shared" ca="1" si="28"/>
        <v>5</v>
      </c>
      <c r="K74" s="33" t="str">
        <f t="shared" ca="1" si="29"/>
        <v>AUTY(5)</v>
      </c>
      <c r="L74" s="33" t="str">
        <f t="shared" ca="1" si="30"/>
        <v>INFL(5)</v>
      </c>
      <c r="M74" s="33" t="str">
        <f t="shared" ca="1" si="31"/>
        <v>COMP(5)</v>
      </c>
      <c r="N74" s="33" t="str">
        <f t="shared" ca="1" si="32"/>
        <v>KNGE(5)</v>
      </c>
      <c r="O74" s="33" t="str">
        <f t="shared" ca="1" si="33"/>
        <v>BUSS(5)</v>
      </c>
      <c r="Q74" s="33" t="str">
        <f t="shared" ca="1" si="34"/>
        <v>INOV(5)</v>
      </c>
      <c r="R74" s="33" t="str">
        <f t="shared" ca="1" si="35"/>
        <v>BPRE(5)</v>
      </c>
      <c r="S74" s="33" t="str">
        <f t="shared" ca="1" si="36"/>
        <v>PROD(5)</v>
      </c>
      <c r="T74" s="33" t="str">
        <f t="shared" ca="1" si="37"/>
        <v>USEV(5)</v>
      </c>
      <c r="U74" s="33" t="str">
        <f t="shared" ca="1" si="38"/>
        <v>RLMT(5)</v>
      </c>
      <c r="V74" s="33" t="str">
        <f t="shared" ca="1" si="39"/>
        <v/>
      </c>
      <c r="W74" s="33" t="str">
        <f t="shared" ca="1" si="40"/>
        <v/>
      </c>
      <c r="Y74" s="4"/>
      <c r="Z74" s="4"/>
      <c r="AA74" s="4"/>
      <c r="AB74" s="4"/>
      <c r="AC74" s="4"/>
      <c r="AD74" s="4"/>
      <c r="AE74" s="4"/>
    </row>
    <row r="75" spans="2:31">
      <c r="B75" s="53" t="s">
        <v>154</v>
      </c>
      <c r="D75" s="4" t="s">
        <v>260</v>
      </c>
      <c r="E75" s="4" t="s">
        <v>169</v>
      </c>
      <c r="G75" s="4" t="str">
        <f t="shared" ca="1" si="41"/>
        <v>What a Senior Product Manager does                                                                                                                                                                                                                                                                                                                                                                                                               Senior product managers manage multiple products or a single product that is especially complex, high risk or sensitive. They may line manage associate product managers and product managers. They have expert product management skills.
They may be involved in elements of programme management activity. They are involved in hiring associates, product managers and contractors.</v>
      </c>
      <c r="I75" s="33">
        <f t="shared" ca="1" si="28"/>
        <v>4</v>
      </c>
      <c r="K75" s="33" t="str">
        <f t="shared" ca="1" si="29"/>
        <v>AUTY(4)</v>
      </c>
      <c r="L75" s="33" t="str">
        <f t="shared" ca="1" si="30"/>
        <v>INFL(4)</v>
      </c>
      <c r="M75" s="33" t="str">
        <f t="shared" ca="1" si="31"/>
        <v>COMP(4)</v>
      </c>
      <c r="N75" s="33" t="str">
        <f t="shared" ca="1" si="32"/>
        <v>KNGE(4)</v>
      </c>
      <c r="O75" s="33" t="str">
        <f t="shared" ca="1" si="33"/>
        <v>BUSS(4)</v>
      </c>
      <c r="Q75" s="33" t="str">
        <f t="shared" ca="1" si="34"/>
        <v>PROD(4)</v>
      </c>
      <c r="R75" s="33" t="str">
        <f t="shared" ca="1" si="35"/>
        <v>USEV(4)</v>
      </c>
      <c r="S75" s="33" t="str">
        <f t="shared" ca="1" si="36"/>
        <v>REQM(4)</v>
      </c>
      <c r="T75" s="33" t="str">
        <f t="shared" ca="1" si="37"/>
        <v>RLMT(4)</v>
      </c>
      <c r="U75" s="33" t="str">
        <f t="shared" ca="1" si="38"/>
        <v xml:space="preserve"> </v>
      </c>
      <c r="V75" s="33" t="str">
        <f t="shared" ca="1" si="39"/>
        <v/>
      </c>
      <c r="W75" s="33" t="str">
        <f t="shared" ca="1" si="40"/>
        <v/>
      </c>
      <c r="Y75" s="4"/>
      <c r="Z75" s="4"/>
      <c r="AA75" s="4"/>
      <c r="AB75" s="4"/>
      <c r="AC75" s="4"/>
      <c r="AD75" s="4"/>
      <c r="AE75" s="4"/>
    </row>
    <row r="76" spans="2:31">
      <c r="B76" s="53" t="s">
        <v>154</v>
      </c>
      <c r="D76" s="4" t="s">
        <v>260</v>
      </c>
      <c r="E76" s="4" t="s">
        <v>170</v>
      </c>
      <c r="G76" s="4" t="str">
        <f t="shared" ca="1" si="41"/>
        <v>What a Junior Business Analyst does  
A junior business analyst receives direction from more senior BAs (task based delivery) but is responsible for the output. Has limited toolset and seldom works alone. Supports stakeholder relationship management.</v>
      </c>
      <c r="I76" s="33">
        <f t="shared" ca="1" si="28"/>
        <v>3</v>
      </c>
      <c r="K76" s="33" t="str">
        <f t="shared" ca="1" si="29"/>
        <v>AUTY(3)</v>
      </c>
      <c r="L76" s="33" t="str">
        <f t="shared" ca="1" si="30"/>
        <v>INFL(3)</v>
      </c>
      <c r="M76" s="33" t="str">
        <f t="shared" ca="1" si="31"/>
        <v>COMP(3)</v>
      </c>
      <c r="N76" s="33" t="str">
        <f t="shared" ca="1" si="32"/>
        <v>KNGE(3)</v>
      </c>
      <c r="O76" s="33" t="str">
        <f t="shared" ca="1" si="33"/>
        <v>BUSS(3)</v>
      </c>
      <c r="Q76" s="33" t="str">
        <f t="shared" ca="1" si="34"/>
        <v>PROD(3)</v>
      </c>
      <c r="R76" s="33" t="str">
        <f t="shared" ca="1" si="35"/>
        <v>USEV(3)</v>
      </c>
      <c r="S76" s="33" t="str">
        <f t="shared" ca="1" si="36"/>
        <v>REQM(3)</v>
      </c>
      <c r="T76" s="33" t="str">
        <f t="shared" ca="1" si="37"/>
        <v xml:space="preserve"> </v>
      </c>
      <c r="U76" s="33" t="str">
        <f t="shared" ca="1" si="38"/>
        <v xml:space="preserve"> </v>
      </c>
      <c r="V76" s="33" t="str">
        <f t="shared" ca="1" si="39"/>
        <v/>
      </c>
      <c r="W76" s="33" t="str">
        <f t="shared" ca="1" si="40"/>
        <v/>
      </c>
      <c r="Y76" s="4"/>
      <c r="Z76" s="4"/>
      <c r="AA76" s="4"/>
      <c r="AB76" s="4"/>
      <c r="AC76" s="4"/>
      <c r="AD76" s="4"/>
      <c r="AE76" s="4"/>
    </row>
    <row r="77" spans="2:31">
      <c r="B77" s="53" t="s">
        <v>154</v>
      </c>
      <c r="D77" s="4" t="s">
        <v>260</v>
      </c>
      <c r="E77" s="4" t="s">
        <v>171</v>
      </c>
      <c r="G77" s="4" t="str">
        <f t="shared" ca="1" si="41"/>
        <v xml:space="preserve">
What an Associate Product Manager does      Associate product managers manage subsets of features or components of a product in either its prototype state or once it is live and being incrementally improved. They report to a more senior product manager. They are learning basic product management techniques.
This can be an entry level role for civil servants who may be looking to progress to product manager or those on emerging talent schemes.                                                                                                                                                                                                                                                                                                                                                                                                         </v>
      </c>
      <c r="I77" s="33">
        <f t="shared" ca="1" si="28"/>
        <v>2</v>
      </c>
      <c r="K77" s="33" t="str">
        <f t="shared" ca="1" si="29"/>
        <v>AUTY(2)</v>
      </c>
      <c r="L77" s="33" t="str">
        <f t="shared" ca="1" si="30"/>
        <v>INFL(2)</v>
      </c>
      <c r="M77" s="33" t="str">
        <f t="shared" ca="1" si="31"/>
        <v>COMP(2)</v>
      </c>
      <c r="N77" s="33" t="str">
        <f t="shared" ca="1" si="32"/>
        <v>KNGE(2)</v>
      </c>
      <c r="O77" s="33" t="str">
        <f t="shared" ca="1" si="33"/>
        <v>BUSS(2)</v>
      </c>
      <c r="Q77" s="33" t="str">
        <f t="shared" ca="1" si="34"/>
        <v>USEV(2)</v>
      </c>
      <c r="R77" s="33" t="str">
        <f t="shared" ca="1" si="35"/>
        <v>REQM(2)</v>
      </c>
      <c r="S77" s="33" t="str">
        <f t="shared" ca="1" si="36"/>
        <v xml:space="preserve"> </v>
      </c>
      <c r="T77" s="33" t="str">
        <f t="shared" ca="1" si="37"/>
        <v xml:space="preserve"> </v>
      </c>
      <c r="U77" s="33" t="str">
        <f t="shared" ca="1" si="38"/>
        <v xml:space="preserve"> </v>
      </c>
      <c r="V77" s="33" t="str">
        <f t="shared" ca="1" si="39"/>
        <v/>
      </c>
      <c r="W77" s="33" t="str">
        <f t="shared" ca="1" si="40"/>
        <v/>
      </c>
      <c r="Y77" s="4"/>
      <c r="Z77" s="4"/>
      <c r="AA77" s="4"/>
      <c r="AB77" s="4"/>
      <c r="AC77" s="4"/>
      <c r="AD77" s="4"/>
      <c r="AE77" s="4"/>
    </row>
    <row r="78" spans="2:31">
      <c r="B78" s="56" t="s">
        <v>172</v>
      </c>
      <c r="D78" s="4" t="s">
        <v>261</v>
      </c>
      <c r="E78" s="4" t="s">
        <v>173</v>
      </c>
      <c r="G78" s="4" t="str">
        <f t="shared" ca="1" si="41"/>
        <v xml:space="preserve">"What a Lead QAT Analyst does                                                                                                                                                                                                                                                                                                                                                                                                               A lead QAT analyst sets the strategy for test analysis, establishing standards and methods. They are accountable and responsible for activities at high risk.
Lead QAT analysts:
•take both a business and an operational view
•have management responsibilities - coaching and mentoring their staff
•lead the delivery practice, focusing on complex problem solving and influencing senior team members
•are specialists in an area of testing and influence the QAT industry
•have expert technical understanding and provide advice to project teams
"					</v>
      </c>
      <c r="I78" s="33">
        <f t="shared" ca="1" si="28"/>
        <v>6</v>
      </c>
      <c r="K78" s="33" t="str">
        <f t="shared" ca="1" si="29"/>
        <v>AUTY(6)</v>
      </c>
      <c r="L78" s="33" t="str">
        <f t="shared" ca="1" si="30"/>
        <v>INFL(6)</v>
      </c>
      <c r="M78" s="33" t="str">
        <f t="shared" ca="1" si="31"/>
        <v>COMP(6)</v>
      </c>
      <c r="N78" s="33" t="str">
        <f t="shared" ca="1" si="32"/>
        <v>KNGE(6)</v>
      </c>
      <c r="O78" s="33" t="str">
        <f t="shared" ca="1" si="33"/>
        <v>BUSS(6)</v>
      </c>
      <c r="Q78" s="33" t="str">
        <f t="shared" ca="1" si="34"/>
        <v>TEST(6)</v>
      </c>
      <c r="R78" s="33" t="str">
        <f t="shared" ca="1" si="35"/>
        <v>QUAS(5)</v>
      </c>
      <c r="S78" s="33" t="str">
        <f t="shared" ca="1" si="36"/>
        <v>RLMT(5)</v>
      </c>
      <c r="T78" s="33" t="str">
        <f t="shared" ca="1" si="37"/>
        <v xml:space="preserve"> </v>
      </c>
      <c r="U78" s="33" t="str">
        <f t="shared" ca="1" si="38"/>
        <v xml:space="preserve"> </v>
      </c>
      <c r="V78" s="33" t="str">
        <f t="shared" ca="1" si="39"/>
        <v/>
      </c>
      <c r="W78" s="33" t="str">
        <f t="shared" ca="1" si="40"/>
        <v/>
      </c>
      <c r="Y78" s="4"/>
      <c r="Z78" s="4"/>
      <c r="AA78" s="4"/>
      <c r="AB78" s="4"/>
      <c r="AC78" s="4"/>
      <c r="AD78" s="4"/>
      <c r="AE78" s="4"/>
    </row>
    <row r="79" spans="2:31">
      <c r="B79" s="56" t="s">
        <v>172</v>
      </c>
      <c r="D79" s="4" t="s">
        <v>261</v>
      </c>
      <c r="E79" s="4" t="s">
        <v>2</v>
      </c>
      <c r="G79" s="4" t="str">
        <f t="shared" ca="1" si="41"/>
        <v xml:space="preserve">"What a Senior QAT Analyst does                                                                                                                                                                                                                                                                                                                                                                                                               Senior QAT analysts have similar responsibilities to a QAT analyst but at a more complex level and on a greater scale.
Senior QAT analysts:
•take a business and an operational view to finding solutions to complex problems
•provide test coverage support for test engineers and software developers
•come up with functional and non-functional testing procedures and requirements
"					</v>
      </c>
      <c r="I79" s="33" t="str">
        <f t="shared" ca="1" si="28"/>
        <v>5</v>
      </c>
      <c r="K79" s="33" t="str">
        <f t="shared" ca="1" si="29"/>
        <v>AUTY(5)</v>
      </c>
      <c r="L79" s="33" t="str">
        <f t="shared" ca="1" si="30"/>
        <v>INFL(5)</v>
      </c>
      <c r="M79" s="33" t="str">
        <f t="shared" ca="1" si="31"/>
        <v>COMP(5)</v>
      </c>
      <c r="N79" s="33" t="str">
        <f t="shared" ca="1" si="32"/>
        <v>KNGE(5)</v>
      </c>
      <c r="O79" s="33" t="str">
        <f t="shared" ca="1" si="33"/>
        <v>BUSS(5)</v>
      </c>
      <c r="Q79" s="33" t="str">
        <f t="shared" ca="1" si="34"/>
        <v>TEST(5)</v>
      </c>
      <c r="R79" s="33" t="str">
        <f t="shared" ca="1" si="35"/>
        <v>QUAS(5)</v>
      </c>
      <c r="S79" s="33" t="str">
        <f t="shared" ca="1" si="36"/>
        <v>RLMT(5)</v>
      </c>
      <c r="T79" s="33" t="str">
        <f t="shared" ca="1" si="37"/>
        <v xml:space="preserve"> </v>
      </c>
      <c r="U79" s="33" t="str">
        <f t="shared" ca="1" si="38"/>
        <v xml:space="preserve"> </v>
      </c>
      <c r="V79" s="33" t="str">
        <f t="shared" ca="1" si="39"/>
        <v/>
      </c>
      <c r="W79" s="33" t="str">
        <f t="shared" ca="1" si="40"/>
        <v/>
      </c>
      <c r="Y79" s="4"/>
      <c r="Z79" s="4"/>
      <c r="AA79" s="4"/>
      <c r="AB79" s="4"/>
      <c r="AC79" s="4"/>
      <c r="AD79" s="4"/>
      <c r="AE79" s="4"/>
    </row>
    <row r="80" spans="2:31">
      <c r="B80" s="56" t="s">
        <v>172</v>
      </c>
      <c r="D80" s="4" t="s">
        <v>261</v>
      </c>
      <c r="E80" s="4" t="s">
        <v>174</v>
      </c>
      <c r="G80" s="4" t="str">
        <f t="shared" ca="1" si="41"/>
        <v xml:space="preserve">"What a QAT Analyst does                                                                                                                                                                                                                                                                                                                                                                                                               A QAT analyst will undertake and execute appropriate test design and perform exploratory testing.
QAT analysts:
•collaborate with delivery teams and determine the testability of functional and non-functional requirements
•have domain and business knowledge
•take a business and operational view when analysing the system under test
"					</v>
      </c>
      <c r="I80" s="33">
        <f t="shared" ca="1" si="28"/>
        <v>4</v>
      </c>
      <c r="K80" s="33" t="str">
        <f t="shared" ca="1" si="29"/>
        <v>AUTY(4)</v>
      </c>
      <c r="L80" s="33" t="str">
        <f t="shared" ca="1" si="30"/>
        <v>INFL(4)</v>
      </c>
      <c r="M80" s="33" t="str">
        <f t="shared" ca="1" si="31"/>
        <v>COMP(4)</v>
      </c>
      <c r="N80" s="33" t="str">
        <f t="shared" ca="1" si="32"/>
        <v>KNGE(4)</v>
      </c>
      <c r="O80" s="33" t="str">
        <f t="shared" ca="1" si="33"/>
        <v>BUSS(4)</v>
      </c>
      <c r="Q80" s="33" t="str">
        <f t="shared" ca="1" si="34"/>
        <v>TEST(4)</v>
      </c>
      <c r="R80" s="33" t="str">
        <f t="shared" ca="1" si="35"/>
        <v>QUAS(4)</v>
      </c>
      <c r="S80" s="33" t="str">
        <f t="shared" ca="1" si="36"/>
        <v>RLMT(4)</v>
      </c>
      <c r="T80" s="33" t="str">
        <f t="shared" ca="1" si="37"/>
        <v xml:space="preserve"> </v>
      </c>
      <c r="U80" s="33" t="str">
        <f t="shared" ca="1" si="38"/>
        <v xml:space="preserve"> </v>
      </c>
      <c r="V80" s="33" t="str">
        <f t="shared" ca="1" si="39"/>
        <v/>
      </c>
      <c r="W80" s="33" t="str">
        <f t="shared" ca="1" si="40"/>
        <v/>
      </c>
      <c r="Y80" s="4"/>
      <c r="Z80" s="4"/>
      <c r="AA80" s="4"/>
      <c r="AB80" s="4"/>
      <c r="AC80" s="4"/>
      <c r="AD80" s="4"/>
      <c r="AE80" s="4"/>
    </row>
    <row r="81" spans="2:31">
      <c r="B81" s="56" t="s">
        <v>172</v>
      </c>
      <c r="D81" s="4" t="s">
        <v>261</v>
      </c>
      <c r="E81" s="4" t="s">
        <v>36</v>
      </c>
      <c r="G81" s="4" t="str">
        <f t="shared" ca="1" si="41"/>
        <v xml:space="preserve">"What a QAT Tester does                                                                                                                                                                                                                                                                                                                                                                                                               Testers work closely with test engineers and QAT analysts to learn the activities and techniques required to establish the basis of testing.
They have domain and business knowledge. They develop test scripts under supervision. They raise and manage defects.
"					</v>
      </c>
      <c r="I81" s="33">
        <f t="shared" ca="1" si="28"/>
        <v>3</v>
      </c>
      <c r="K81" s="33" t="str">
        <f t="shared" ca="1" si="29"/>
        <v>AUTY(3)</v>
      </c>
      <c r="L81" s="33" t="str">
        <f t="shared" ca="1" si="30"/>
        <v>INFL(3)</v>
      </c>
      <c r="M81" s="33" t="str">
        <f t="shared" ca="1" si="31"/>
        <v>COMP(3)</v>
      </c>
      <c r="N81" s="33" t="str">
        <f t="shared" ca="1" si="32"/>
        <v>KNGE(3)</v>
      </c>
      <c r="O81" s="33" t="str">
        <f t="shared" ca="1" si="33"/>
        <v>BUSS(3)</v>
      </c>
      <c r="Q81" s="33" t="str">
        <f t="shared" ca="1" si="34"/>
        <v>TEST(3)</v>
      </c>
      <c r="R81" s="33" t="str">
        <f t="shared" ca="1" si="35"/>
        <v>QUAS(3)</v>
      </c>
      <c r="S81" s="33" t="str">
        <f t="shared" ca="1" si="36"/>
        <v xml:space="preserve"> </v>
      </c>
      <c r="T81" s="33" t="str">
        <f t="shared" ca="1" si="37"/>
        <v xml:space="preserve"> </v>
      </c>
      <c r="U81" s="33" t="str">
        <f t="shared" ca="1" si="38"/>
        <v xml:space="preserve"> </v>
      </c>
      <c r="V81" s="33" t="str">
        <f t="shared" ca="1" si="39"/>
        <v/>
      </c>
      <c r="W81" s="33" t="str">
        <f t="shared" ca="1" si="40"/>
        <v/>
      </c>
      <c r="Y81" s="4"/>
      <c r="Z81" s="4"/>
      <c r="AA81" s="4"/>
      <c r="AB81" s="4"/>
      <c r="AC81" s="4"/>
      <c r="AD81" s="4"/>
      <c r="AE81" s="4"/>
    </row>
    <row r="82" spans="2:31">
      <c r="B82" s="56" t="s">
        <v>172</v>
      </c>
      <c r="D82" s="4" t="s">
        <v>263</v>
      </c>
      <c r="E82" s="4" t="s">
        <v>175</v>
      </c>
      <c r="G82" s="4" t="str">
        <f t="shared" ca="1" si="41"/>
        <v xml:space="preserve">"What a Lead Test Engineer does                                                                                                                                                                                                                                                                                                                                                                                                               A lead test engineer writes new automation test frameworks based on project requirements.
Lead test engineers:
•promote the use of open source tools and are proficient in multiple test scripting languages
•have a presence in external test communities and regularly share learning
•work closely with leads across the digital, data and technology profession to champion quality
•guide test team members to design test strategies - this may involve more complex and larger scale delivery
•manage communications between projects to control integration and dependencies
"					</v>
      </c>
      <c r="I82" s="33">
        <f t="shared" ca="1" si="28"/>
        <v>6</v>
      </c>
      <c r="K82" s="33" t="str">
        <f t="shared" ca="1" si="29"/>
        <v>AUTY(6)</v>
      </c>
      <c r="L82" s="33" t="str">
        <f t="shared" ca="1" si="30"/>
        <v>INFL(6)</v>
      </c>
      <c r="M82" s="33" t="str">
        <f t="shared" ca="1" si="31"/>
        <v>COMP(6)</v>
      </c>
      <c r="N82" s="33" t="str">
        <f t="shared" ca="1" si="32"/>
        <v>KNGE(6)</v>
      </c>
      <c r="O82" s="33" t="str">
        <f t="shared" ca="1" si="33"/>
        <v>BUSS(6)</v>
      </c>
      <c r="Q82" s="33" t="str">
        <f t="shared" ca="1" si="34"/>
        <v>TEST(6)</v>
      </c>
      <c r="R82" s="33" t="str">
        <f t="shared" ca="1" si="35"/>
        <v>QUAS(5)</v>
      </c>
      <c r="S82" s="33" t="str">
        <f t="shared" ca="1" si="36"/>
        <v>RLMT(5)</v>
      </c>
      <c r="T82" s="33" t="str">
        <f t="shared" ca="1" si="37"/>
        <v xml:space="preserve"> </v>
      </c>
      <c r="U82" s="33" t="str">
        <f t="shared" ca="1" si="38"/>
        <v xml:space="preserve"> </v>
      </c>
      <c r="V82" s="33" t="str">
        <f t="shared" ca="1" si="39"/>
        <v/>
      </c>
      <c r="W82" s="33" t="str">
        <f t="shared" ca="1" si="40"/>
        <v/>
      </c>
      <c r="Y82" s="4"/>
      <c r="Z82" s="4"/>
      <c r="AA82" s="4"/>
      <c r="AB82" s="4"/>
      <c r="AC82" s="4"/>
      <c r="AD82" s="4"/>
      <c r="AE82" s="4"/>
    </row>
    <row r="83" spans="2:31">
      <c r="B83" s="56" t="s">
        <v>172</v>
      </c>
      <c r="D83" s="4" t="s">
        <v>263</v>
      </c>
      <c r="E83" s="4" t="s">
        <v>2</v>
      </c>
      <c r="G83" s="4" t="str">
        <f t="shared" ca="1" si="41"/>
        <v xml:space="preserve">"What a Senior Test Engineer does                                                                                                                                                                                                                                                                                                                                                                                                               A senior test engineer has similar responsibilities to a test engineer but at a more complex level and on a greater scale.
Senior test engineers:
•raise risks arising from the automation test results
•identify new and implement existing test frameworks to improve confidence in testing
•are proficient in a range of coding languages - even though they might be an expert in only one
•mentor and advise other team members in testing practices
"					</v>
      </c>
      <c r="I83" s="33" t="str">
        <f t="shared" ca="1" si="28"/>
        <v>5</v>
      </c>
      <c r="K83" s="33" t="str">
        <f t="shared" ca="1" si="29"/>
        <v>AUTY(5)</v>
      </c>
      <c r="L83" s="33" t="str">
        <f t="shared" ca="1" si="30"/>
        <v>INFL(5)</v>
      </c>
      <c r="M83" s="33" t="str">
        <f t="shared" ca="1" si="31"/>
        <v>COMP(5)</v>
      </c>
      <c r="N83" s="33" t="str">
        <f t="shared" ca="1" si="32"/>
        <v>KNGE(5)</v>
      </c>
      <c r="O83" s="33" t="str">
        <f t="shared" ca="1" si="33"/>
        <v>BUSS(5)</v>
      </c>
      <c r="Q83" s="33" t="str">
        <f t="shared" ca="1" si="34"/>
        <v>TEST(5)</v>
      </c>
      <c r="R83" s="33" t="str">
        <f t="shared" ca="1" si="35"/>
        <v>QUAS(5)</v>
      </c>
      <c r="S83" s="33" t="str">
        <f t="shared" ca="1" si="36"/>
        <v>RLMT(5)</v>
      </c>
      <c r="T83" s="33" t="str">
        <f t="shared" ca="1" si="37"/>
        <v xml:space="preserve"> </v>
      </c>
      <c r="U83" s="33" t="str">
        <f t="shared" ca="1" si="38"/>
        <v xml:space="preserve"> </v>
      </c>
      <c r="V83" s="33" t="str">
        <f t="shared" ca="1" si="39"/>
        <v/>
      </c>
      <c r="W83" s="33" t="str">
        <f t="shared" ca="1" si="40"/>
        <v/>
      </c>
      <c r="Y83" s="4"/>
      <c r="Z83" s="4"/>
      <c r="AA83" s="4"/>
      <c r="AB83" s="4"/>
      <c r="AC83" s="4"/>
      <c r="AD83" s="4"/>
      <c r="AE83" s="4"/>
    </row>
    <row r="84" spans="2:31">
      <c r="B84" s="56" t="s">
        <v>172</v>
      </c>
      <c r="D84" s="4" t="s">
        <v>263</v>
      </c>
      <c r="E84" s="4" t="s">
        <v>176</v>
      </c>
      <c r="G84" s="4" t="str">
        <f t="shared" ca="1" si="41"/>
        <v xml:space="preserve">What a Test Engineer does                                                                                                                                                                                                                                                                                                                                                                                                               A test engineer is responsible for writing, debugging and refactoring test code.
Test engineers:
•work closely with software developers to reach a common understanding of the code base and test coverage at unit level
•collaborate with analysts to make sure the required business scenarios are covered in the acceptance test scripts
•test engineers work on both functional and non-functional areas of an application
•coach and mentor testers
</v>
      </c>
      <c r="I84" s="33">
        <f t="shared" ca="1" si="28"/>
        <v>4</v>
      </c>
      <c r="K84" s="33" t="str">
        <f t="shared" ca="1" si="29"/>
        <v>AUTY(4)</v>
      </c>
      <c r="L84" s="33" t="str">
        <f t="shared" ca="1" si="30"/>
        <v>INFL(4)</v>
      </c>
      <c r="M84" s="33" t="str">
        <f t="shared" ca="1" si="31"/>
        <v>COMP(4)</v>
      </c>
      <c r="N84" s="33" t="str">
        <f t="shared" ca="1" si="32"/>
        <v>KNGE(4)</v>
      </c>
      <c r="O84" s="33" t="str">
        <f t="shared" ca="1" si="33"/>
        <v>BUSS(4)</v>
      </c>
      <c r="Q84" s="33" t="str">
        <f t="shared" ca="1" si="34"/>
        <v>TEST(4)</v>
      </c>
      <c r="R84" s="33" t="str">
        <f t="shared" ca="1" si="35"/>
        <v>QUAS(4)</v>
      </c>
      <c r="S84" s="33" t="str">
        <f t="shared" ca="1" si="36"/>
        <v>RLMT(4)</v>
      </c>
      <c r="T84" s="33" t="str">
        <f t="shared" ca="1" si="37"/>
        <v xml:space="preserve"> </v>
      </c>
      <c r="U84" s="33" t="str">
        <f t="shared" ca="1" si="38"/>
        <v xml:space="preserve"> </v>
      </c>
      <c r="V84" s="33" t="str">
        <f t="shared" ca="1" si="39"/>
        <v/>
      </c>
      <c r="W84" s="33" t="str">
        <f t="shared" ca="1" si="40"/>
        <v/>
      </c>
      <c r="Y84" s="4"/>
      <c r="Z84" s="4"/>
      <c r="AA84" s="4"/>
      <c r="AB84" s="4"/>
      <c r="AC84" s="4"/>
      <c r="AD84" s="4"/>
      <c r="AE84" s="4"/>
    </row>
    <row r="85" spans="2:31">
      <c r="B85" s="56" t="s">
        <v>172</v>
      </c>
      <c r="D85" s="4" t="s">
        <v>263</v>
      </c>
      <c r="E85" s="4" t="s">
        <v>177</v>
      </c>
      <c r="G85" s="4" t="str">
        <f t="shared" ca="1" si="41"/>
        <v xml:space="preserve">"What a Tester does                                                                                                                                                                                                                                                                                                                                                                                                               Testers work closely with test engineers and Testers to learn the activities and techniques required to establish the basis of testing.
They have domain and business knowledge. They develop test scripts under supervision. They raise and manage defects.
"					</v>
      </c>
      <c r="I85" s="33">
        <f t="shared" ca="1" si="28"/>
        <v>3</v>
      </c>
      <c r="K85" s="33" t="str">
        <f t="shared" ca="1" si="29"/>
        <v>AUTY(3)</v>
      </c>
      <c r="L85" s="33" t="str">
        <f t="shared" ca="1" si="30"/>
        <v>INFL(3)</v>
      </c>
      <c r="M85" s="33" t="str">
        <f t="shared" ca="1" si="31"/>
        <v>COMP(3)</v>
      </c>
      <c r="N85" s="33" t="str">
        <f t="shared" ca="1" si="32"/>
        <v>KNGE(3)</v>
      </c>
      <c r="O85" s="33" t="str">
        <f t="shared" ca="1" si="33"/>
        <v>BUSS(3)</v>
      </c>
      <c r="Q85" s="33" t="str">
        <f t="shared" ca="1" si="34"/>
        <v>TEST(3)</v>
      </c>
      <c r="R85" s="33" t="str">
        <f t="shared" ca="1" si="35"/>
        <v>QUAS(3)</v>
      </c>
      <c r="S85" s="33" t="str">
        <f t="shared" ca="1" si="36"/>
        <v xml:space="preserve"> </v>
      </c>
      <c r="T85" s="33" t="str">
        <f t="shared" ca="1" si="37"/>
        <v xml:space="preserve"> </v>
      </c>
      <c r="U85" s="33" t="str">
        <f t="shared" ca="1" si="38"/>
        <v xml:space="preserve"> </v>
      </c>
      <c r="V85" s="33" t="str">
        <f t="shared" ca="1" si="39"/>
        <v/>
      </c>
      <c r="W85" s="33" t="str">
        <f t="shared" ca="1" si="40"/>
        <v/>
      </c>
      <c r="Y85" s="4"/>
      <c r="Z85" s="4"/>
      <c r="AA85" s="4"/>
      <c r="AB85" s="4"/>
      <c r="AC85" s="4"/>
      <c r="AD85" s="4"/>
      <c r="AE85" s="4"/>
    </row>
    <row r="86" spans="2:31">
      <c r="B86" s="56" t="s">
        <v>172</v>
      </c>
      <c r="D86" s="4" t="s">
        <v>262</v>
      </c>
      <c r="E86" s="4" t="s">
        <v>178</v>
      </c>
      <c r="G86" s="4" t="str">
        <f t="shared" ca="1" si="41"/>
        <v xml:space="preserve">What a Test Manager does                                                                                                                                                                                                                                                                                                                                                                                                               A test manager takes ownership for delivery, creates the strategy and leads its implementation.
Test managers:
•are responsible for test improvement and optimisation
•may promote and advocate test capabilities internally and outside the government
•take responsibility for talent, succession planning and supplier management
•make key decisions relating to test within the context of the delivery environment
</v>
      </c>
      <c r="I86" s="33">
        <f t="shared" ca="1" si="28"/>
        <v>6</v>
      </c>
      <c r="K86" s="33" t="str">
        <f t="shared" ca="1" si="29"/>
        <v>AUTY(5)</v>
      </c>
      <c r="L86" s="33" t="str">
        <f t="shared" ca="1" si="30"/>
        <v>INFL(5)</v>
      </c>
      <c r="M86" s="33" t="str">
        <f t="shared" ca="1" si="31"/>
        <v>COMP(5)</v>
      </c>
      <c r="N86" s="33" t="str">
        <f t="shared" ca="1" si="32"/>
        <v>KNGE(5)</v>
      </c>
      <c r="O86" s="33" t="str">
        <f t="shared" ca="1" si="33"/>
        <v>BUSS(5)</v>
      </c>
      <c r="Q86" s="33" t="str">
        <f t="shared" ca="1" si="34"/>
        <v>TEST(5)</v>
      </c>
      <c r="R86" s="33" t="str">
        <f t="shared" ca="1" si="35"/>
        <v>QUAS(5)</v>
      </c>
      <c r="S86" s="33" t="str">
        <f t="shared" ca="1" si="36"/>
        <v>RLMT(5)</v>
      </c>
      <c r="T86" s="33" t="str">
        <f t="shared" ca="1" si="37"/>
        <v xml:space="preserve"> </v>
      </c>
      <c r="U86" s="33" t="str">
        <f t="shared" ca="1" si="38"/>
        <v xml:space="preserve"> </v>
      </c>
      <c r="V86" s="33" t="str">
        <f t="shared" ca="1" si="39"/>
        <v/>
      </c>
      <c r="W86" s="33" t="str">
        <f t="shared" ca="1" si="40"/>
        <v/>
      </c>
      <c r="Y86" s="4"/>
      <c r="Z86" s="4"/>
      <c r="AA86" s="4"/>
      <c r="AB86" s="4"/>
      <c r="AC86" s="4"/>
      <c r="AD86" s="4"/>
      <c r="AE86" s="4"/>
    </row>
    <row r="87" spans="2:31">
      <c r="B87" s="54" t="s">
        <v>144</v>
      </c>
      <c r="D87" s="44" t="s">
        <v>266</v>
      </c>
      <c r="E87" s="4" t="s">
        <v>179</v>
      </c>
      <c r="G87" s="4" t="str">
        <f t="shared" ca="1" si="41"/>
        <v xml:space="preserve">"What a Chief Data Architect does                                                                                                                                                                                                                                                                                                                                                                                                               A chief data architect sets the vision for the organisation’s use of data as directed by the appropriate governance body.
Chief data architects:
•oversee the design of multiple data models and have a broad understanding of how each model fulfils the needs of the business
•are accountable for the definition of the organisation’s data strategy
•champion data architecture across government, and set the standards and ways of working for the data architecture community
•provide advice to project teams and oversee the management of the full data life-cycle
•have responsibility for making sure that organisations systems are designed in accordance with the data architecture
"					</v>
      </c>
      <c r="I87" s="33" t="str">
        <f t="shared" ca="1" si="28"/>
        <v>7 or 6</v>
      </c>
      <c r="K87" s="33" t="str">
        <f t="shared" ca="1" si="29"/>
        <v>AUTY(7)</v>
      </c>
      <c r="L87" s="33" t="str">
        <f t="shared" ca="1" si="30"/>
        <v>INFL(7)</v>
      </c>
      <c r="M87" s="33" t="str">
        <f t="shared" ca="1" si="31"/>
        <v>COMP(7)</v>
      </c>
      <c r="N87" s="33" t="str">
        <f t="shared" ca="1" si="32"/>
        <v>KNGE(7)</v>
      </c>
      <c r="O87" s="33" t="str">
        <f t="shared" ca="1" si="33"/>
        <v>BUSS(7)</v>
      </c>
      <c r="Q87" s="33" t="str">
        <f t="shared" ca="1" si="34"/>
        <v>STPL(7)</v>
      </c>
      <c r="R87" s="33" t="str">
        <f t="shared" ca="1" si="35"/>
        <v>RLMT(6)</v>
      </c>
      <c r="S87" s="33" t="str">
        <f t="shared" ca="1" si="36"/>
        <v>DTAM(6)</v>
      </c>
      <c r="T87" s="33" t="str">
        <f t="shared" ca="1" si="37"/>
        <v>DTAN(6)</v>
      </c>
      <c r="U87" s="33" t="str">
        <f t="shared" ca="1" si="38"/>
        <v xml:space="preserve"> </v>
      </c>
      <c r="V87" s="33" t="str">
        <f t="shared" ca="1" si="39"/>
        <v/>
      </c>
      <c r="W87" s="33" t="str">
        <f t="shared" ca="1" si="40"/>
        <v/>
      </c>
      <c r="Y87" s="4"/>
      <c r="Z87" s="4"/>
      <c r="AA87" s="4"/>
      <c r="AB87" s="4"/>
      <c r="AC87" s="4"/>
      <c r="AD87" s="4"/>
      <c r="AE87" s="4"/>
    </row>
    <row r="88" spans="2:31">
      <c r="B88" s="54" t="s">
        <v>144</v>
      </c>
      <c r="D88" s="44" t="s">
        <v>266</v>
      </c>
      <c r="E88" s="4" t="s">
        <v>180</v>
      </c>
      <c r="G88" s="4" t="str">
        <f t="shared" ca="1" si="41"/>
        <v xml:space="preserve">"What a Senior Data Architect does                                                                                                                                                                                                                                                                                                                                                                                                               A senior data architect delivers the vision for the organisation as set by the chief data architect.
Senior data architects:
•design data models and metadata systems and help chief data architects to interpret business needs
•provide oversight and advice to other data architects who are undertaking the design of data models and support the management of data dictionaries
•make sure that their respective teams are working to the standards set for the organisation by the chief data architect
•work with technical architects to make sure that organisation’s systems are designed in accordance with the appropriate data architecture
"					</v>
      </c>
      <c r="I88" s="33" t="str">
        <f t="shared" ca="1" si="28"/>
        <v>6 or 5</v>
      </c>
      <c r="K88" s="33" t="str">
        <f t="shared" ca="1" si="29"/>
        <v>AUTY(6)</v>
      </c>
      <c r="L88" s="33" t="str">
        <f t="shared" ca="1" si="30"/>
        <v>INFL(6)</v>
      </c>
      <c r="M88" s="33" t="str">
        <f t="shared" ca="1" si="31"/>
        <v>COMP(6)</v>
      </c>
      <c r="N88" s="33" t="str">
        <f t="shared" ca="1" si="32"/>
        <v>KNGE(6)</v>
      </c>
      <c r="O88" s="33" t="str">
        <f t="shared" ca="1" si="33"/>
        <v>BUSS(6)</v>
      </c>
      <c r="Q88" s="33" t="str">
        <f t="shared" ca="1" si="34"/>
        <v>STPL(6)</v>
      </c>
      <c r="R88" s="33" t="str">
        <f t="shared" ca="1" si="35"/>
        <v>RLMT(6)</v>
      </c>
      <c r="S88" s="33" t="str">
        <f t="shared" ca="1" si="36"/>
        <v>DTAM(6)</v>
      </c>
      <c r="T88" s="33" t="str">
        <f t="shared" ca="1" si="37"/>
        <v>DTAN(6)</v>
      </c>
      <c r="U88" s="33" t="str">
        <f t="shared" ca="1" si="38"/>
        <v xml:space="preserve"> </v>
      </c>
      <c r="V88" s="33" t="str">
        <f t="shared" ca="1" si="39"/>
        <v/>
      </c>
      <c r="W88" s="33" t="str">
        <f t="shared" ca="1" si="40"/>
        <v/>
      </c>
      <c r="Y88" s="4"/>
      <c r="Z88" s="4"/>
      <c r="AA88" s="4"/>
      <c r="AB88" s="4"/>
      <c r="AC88" s="4"/>
      <c r="AD88" s="4"/>
      <c r="AE88" s="4"/>
    </row>
    <row r="89" spans="2:31">
      <c r="B89" s="54" t="s">
        <v>144</v>
      </c>
      <c r="D89" s="44" t="s">
        <v>266</v>
      </c>
      <c r="E89" s="4" t="s">
        <v>181</v>
      </c>
      <c r="G89" s="4" t="str">
        <f t="shared" ca="1" si="41"/>
        <v xml:space="preserve">What a Data Architect does                                                                                                                                                                                                                                                                                                                                                                                                               A data architect designs and builds data models to fulfil the strategic data needs of the business as defined by chief data architects.
They undertake design, support and provide guidance for the upgrade, management, de-commission and archive of data in compliance with data policy. They also provide input into data dictionaries.													
														</v>
      </c>
      <c r="I89" s="33">
        <f t="shared" ca="1" si="28"/>
        <v>4</v>
      </c>
      <c r="K89" s="33" t="str">
        <f t="shared" ca="1" si="29"/>
        <v>AUTY(4)</v>
      </c>
      <c r="L89" s="33" t="str">
        <f t="shared" ca="1" si="30"/>
        <v>INFL(4)</v>
      </c>
      <c r="M89" s="33" t="str">
        <f t="shared" ca="1" si="31"/>
        <v>COMP(4)</v>
      </c>
      <c r="N89" s="33" t="str">
        <f t="shared" ca="1" si="32"/>
        <v>KNGE(4)</v>
      </c>
      <c r="O89" s="33" t="str">
        <f t="shared" ca="1" si="33"/>
        <v>BUSS(4)</v>
      </c>
      <c r="Q89" s="33" t="str">
        <f t="shared" ca="1" si="34"/>
        <v>ARCH(4)</v>
      </c>
      <c r="R89" s="33" t="str">
        <f t="shared" ca="1" si="35"/>
        <v>RLMT(4)</v>
      </c>
      <c r="S89" s="33" t="str">
        <f t="shared" ca="1" si="36"/>
        <v>DTAM(4)</v>
      </c>
      <c r="T89" s="33" t="str">
        <f t="shared" ca="1" si="37"/>
        <v>DTAN(4)</v>
      </c>
      <c r="U89" s="33" t="str">
        <f t="shared" ca="1" si="38"/>
        <v xml:space="preserve"> </v>
      </c>
      <c r="V89" s="33" t="str">
        <f t="shared" ca="1" si="39"/>
        <v/>
      </c>
      <c r="W89" s="33" t="str">
        <f t="shared" ca="1" si="40"/>
        <v/>
      </c>
      <c r="Y89" s="4"/>
      <c r="Z89" s="4"/>
      <c r="AA89" s="4"/>
      <c r="AB89" s="4"/>
      <c r="AC89" s="4"/>
      <c r="AD89" s="4"/>
      <c r="AE89" s="4"/>
    </row>
    <row r="90" spans="2:31">
      <c r="B90" s="54" t="s">
        <v>144</v>
      </c>
      <c r="D90" s="44" t="s">
        <v>185</v>
      </c>
      <c r="E90" s="4" t="s">
        <v>182</v>
      </c>
      <c r="G90" s="4" t="str">
        <f t="shared" ca="1" si="41"/>
        <v xml:space="preserve">"What a Development Operations does                                                                                                                                                                                                                                                                                                                                                                                                               A principal DevOp leads and plans development across large or multiple teams, defining the strategic vision for delivery.
Principal DevOps:
•identify, test and champion the adoption of emerging technologies
•ensure security, stability and capacity are embedded in the development and deployment of services
•develop the team’s capability by rewarding high performers
•shape career paths and recruit the right talent
•identify skills gaps and key dependencies within technical teams
"					</v>
      </c>
      <c r="I90" s="33">
        <f t="shared" ca="1" si="28"/>
        <v>6</v>
      </c>
      <c r="K90" s="33" t="str">
        <f t="shared" ca="1" si="29"/>
        <v>AUTY(6)</v>
      </c>
      <c r="L90" s="33" t="str">
        <f t="shared" ca="1" si="30"/>
        <v>INFL(6)</v>
      </c>
      <c r="M90" s="33" t="str">
        <f t="shared" ca="1" si="31"/>
        <v>COMP(6)</v>
      </c>
      <c r="N90" s="33" t="str">
        <f t="shared" ca="1" si="32"/>
        <v>KNGE(6)</v>
      </c>
      <c r="O90" s="33" t="str">
        <f t="shared" ca="1" si="33"/>
        <v>BUSS(6)</v>
      </c>
      <c r="Q90" s="33" t="str">
        <f t="shared" ca="1" si="34"/>
        <v>USEV(6)</v>
      </c>
      <c r="R90" s="33" t="str">
        <f t="shared" ca="1" si="35"/>
        <v>DESN(5)*</v>
      </c>
      <c r="S90" s="33" t="str">
        <f t="shared" ca="1" si="36"/>
        <v>PROG(6)</v>
      </c>
      <c r="T90" s="33" t="str">
        <f t="shared" ca="1" si="37"/>
        <v>SINT(6)</v>
      </c>
      <c r="U90" s="33" t="str">
        <f t="shared" ca="1" si="38"/>
        <v>IITMG(6)</v>
      </c>
      <c r="V90" s="33" t="str">
        <f t="shared" ca="1" si="39"/>
        <v>SCTY(5)</v>
      </c>
      <c r="W90" s="33" t="str">
        <f t="shared" ca="1" si="40"/>
        <v/>
      </c>
      <c r="Y90" s="4"/>
      <c r="Z90" s="4"/>
      <c r="AA90" s="4"/>
      <c r="AB90" s="4"/>
      <c r="AC90" s="4"/>
      <c r="AD90" s="4"/>
      <c r="AE90" s="4"/>
    </row>
    <row r="91" spans="2:31">
      <c r="B91" s="54" t="s">
        <v>144</v>
      </c>
      <c r="D91" s="44" t="s">
        <v>185</v>
      </c>
      <c r="E91" s="4" t="s">
        <v>183</v>
      </c>
      <c r="G91" s="4" t="str">
        <f t="shared" ca="1" si="41"/>
        <v xml:space="preserve">"What a lead Development Operations does                                                                                                                                                                                                                                                                                                                                                                                                               A lead DevOp leads 1 or a small number of related project teams and contributes to the development of the strategic direction.
Lead DevOps:
•act as technical product owners, developing medium-long term strategies for product lines
•provide technical leadership and guidance through coaching and mentoring
•lead the sharing of knowledge and good practice
"					"What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v>
      </c>
      <c r="I91" s="33" t="str">
        <f t="shared" ca="1" si="28"/>
        <v xml:space="preserve">5 </v>
      </c>
      <c r="K91" s="33" t="str">
        <f t="shared" ca="1" si="29"/>
        <v>AUTY(5)</v>
      </c>
      <c r="L91" s="33" t="str">
        <f t="shared" ca="1" si="30"/>
        <v>INFL(5)</v>
      </c>
      <c r="M91" s="33" t="str">
        <f t="shared" ca="1" si="31"/>
        <v>COMP(5)</v>
      </c>
      <c r="N91" s="33" t="str">
        <f t="shared" ca="1" si="32"/>
        <v>KNGE(5)</v>
      </c>
      <c r="O91" s="33" t="str">
        <f t="shared" ca="1" si="33"/>
        <v>BUSS(5)</v>
      </c>
      <c r="Q91" s="33" t="str">
        <f t="shared" ca="1" si="34"/>
        <v>USEV(5)</v>
      </c>
      <c r="R91" s="33" t="str">
        <f t="shared" ca="1" si="35"/>
        <v>DESN(5)*</v>
      </c>
      <c r="S91" s="33" t="str">
        <f t="shared" ca="1" si="36"/>
        <v>PROG(5)</v>
      </c>
      <c r="T91" s="33" t="str">
        <f t="shared" ca="1" si="37"/>
        <v>SINT(5)</v>
      </c>
      <c r="U91" s="33" t="str">
        <f t="shared" ca="1" si="38"/>
        <v>SLMO(5)</v>
      </c>
      <c r="V91" s="33" t="str">
        <f t="shared" ca="1" si="39"/>
        <v/>
      </c>
      <c r="W91" s="33" t="str">
        <f t="shared" ca="1" si="40"/>
        <v/>
      </c>
      <c r="Y91" s="4"/>
      <c r="Z91" s="4"/>
      <c r="AA91" s="4"/>
      <c r="AB91" s="4"/>
      <c r="AC91" s="4"/>
      <c r="AD91" s="4"/>
      <c r="AE91" s="4"/>
    </row>
    <row r="92" spans="2:31">
      <c r="B92" s="54" t="s">
        <v>144</v>
      </c>
      <c r="D92" s="44" t="s">
        <v>185</v>
      </c>
      <c r="E92" s="4" t="s">
        <v>184</v>
      </c>
      <c r="G92" s="4" t="str">
        <f t="shared" ca="1" si="41"/>
        <v xml:space="preserve">What a Senior Development Operations does                                                                                                                                                                                                                                                                                                                                                                                                               A senior DevOp delivers and integrates software to form a complete DevOps toolchain. They are responsible for planning and designing large groups of stories.
Senior DevOps:
•transform technical requirements into an effective DevOps toolchain to enable product delivery
•provide coaching and mentoring to more junior colleagues
•make sure deployment strategies for products are repeatable, scalable and highly available
•have a deep technical knowledge, providing support to delivery teams and solving complex problems
</v>
      </c>
      <c r="I92" s="33">
        <f t="shared" ca="1" si="28"/>
        <v>4</v>
      </c>
      <c r="K92" s="33" t="str">
        <f t="shared" ca="1" si="29"/>
        <v>AUTY(4)</v>
      </c>
      <c r="L92" s="33" t="str">
        <f t="shared" ca="1" si="30"/>
        <v>INFL(4)</v>
      </c>
      <c r="M92" s="33" t="str">
        <f t="shared" ca="1" si="31"/>
        <v>COMP(4)</v>
      </c>
      <c r="N92" s="33" t="str">
        <f t="shared" ca="1" si="32"/>
        <v>KNGE(4)</v>
      </c>
      <c r="O92" s="33" t="str">
        <f t="shared" ca="1" si="33"/>
        <v>BUSS(4)</v>
      </c>
      <c r="Q92" s="33" t="str">
        <f t="shared" ca="1" si="34"/>
        <v>USEV(4)</v>
      </c>
      <c r="R92" s="33" t="str">
        <f t="shared" ca="1" si="35"/>
        <v>DESN(4)*</v>
      </c>
      <c r="S92" s="33" t="str">
        <f t="shared" ca="1" si="36"/>
        <v>PROG(4)</v>
      </c>
      <c r="T92" s="33" t="str">
        <f t="shared" ca="1" si="37"/>
        <v>SINT(4)</v>
      </c>
      <c r="U92" s="33" t="str">
        <f t="shared" ca="1" si="38"/>
        <v>SLMO(4)</v>
      </c>
      <c r="V92" s="33" t="str">
        <f t="shared" ca="1" si="39"/>
        <v/>
      </c>
      <c r="W92" s="33" t="str">
        <f t="shared" ca="1" si="40"/>
        <v/>
      </c>
      <c r="Y92" s="4"/>
      <c r="Z92" s="4"/>
      <c r="AA92" s="4"/>
      <c r="AB92" s="4"/>
      <c r="AC92" s="4"/>
      <c r="AD92" s="4"/>
      <c r="AE92" s="4"/>
    </row>
    <row r="93" spans="2:31">
      <c r="B93" s="54" t="s">
        <v>144</v>
      </c>
      <c r="D93" s="44" t="s">
        <v>185</v>
      </c>
      <c r="E93" s="4" t="s">
        <v>185</v>
      </c>
      <c r="G93" s="4" t="str">
        <f t="shared" ca="1" si="41"/>
        <v xml:space="preserve">"What a Development Operations does                                                                                                                                                                                                                                                                                                                                                                                                               A DevOps delivers automated software components that form part of a DevOps toolchain.
DevOps:
•transform technical requirements into DevOps processes
•build complex stories without additional support
•manage live test environments
•identify and resolve issues preventing delivery
"					</v>
      </c>
      <c r="I93" s="33">
        <f t="shared" ca="1" si="28"/>
        <v>3</v>
      </c>
      <c r="K93" s="33" t="str">
        <f t="shared" ca="1" si="29"/>
        <v>AUTY(3)</v>
      </c>
      <c r="L93" s="33" t="str">
        <f t="shared" ca="1" si="30"/>
        <v>INFL(3)</v>
      </c>
      <c r="M93" s="33" t="str">
        <f t="shared" ca="1" si="31"/>
        <v>COMP(3)</v>
      </c>
      <c r="N93" s="33" t="str">
        <f t="shared" ca="1" si="32"/>
        <v>KNGE(3)</v>
      </c>
      <c r="O93" s="33" t="str">
        <f t="shared" ca="1" si="33"/>
        <v>BUSS(3)</v>
      </c>
      <c r="Q93" s="33" t="str">
        <f t="shared" ca="1" si="34"/>
        <v>USEV(3)</v>
      </c>
      <c r="R93" s="33" t="str">
        <f t="shared" ca="1" si="35"/>
        <v>SWDN(3)</v>
      </c>
      <c r="S93" s="33" t="str">
        <f t="shared" ca="1" si="36"/>
        <v>PROG(3)</v>
      </c>
      <c r="T93" s="33" t="str">
        <f t="shared" ca="1" si="37"/>
        <v>SINT(3)</v>
      </c>
      <c r="U93" s="33" t="str">
        <f t="shared" ca="1" si="38"/>
        <v>SLMO(3)</v>
      </c>
      <c r="V93" s="33" t="str">
        <f t="shared" ca="1" si="39"/>
        <v/>
      </c>
      <c r="W93" s="33" t="str">
        <f t="shared" ca="1" si="40"/>
        <v/>
      </c>
      <c r="Y93" s="4"/>
      <c r="Z93" s="4"/>
      <c r="AA93" s="4"/>
      <c r="AB93" s="4"/>
      <c r="AC93" s="4"/>
      <c r="AD93" s="4"/>
      <c r="AE93" s="4"/>
    </row>
    <row r="94" spans="2:31">
      <c r="B94" s="54" t="s">
        <v>144</v>
      </c>
      <c r="D94" s="44" t="s">
        <v>185</v>
      </c>
      <c r="E94" s="4" t="s">
        <v>186</v>
      </c>
      <c r="G94" s="4" t="str">
        <f t="shared" ca="1" si="41"/>
        <v xml:space="preserve">"What a Junior Development Operations does                                                                                                                                                                                                                                                                                                                                                                                                               A junior DevOps learns on the job by building software components.
Junior DevOps:
•assist in the building of a complex story
•work under supervision
•are involved in implementation but not planning
"					</v>
      </c>
      <c r="I94" s="33">
        <f t="shared" ca="1" si="28"/>
        <v>2</v>
      </c>
      <c r="K94" s="33" t="str">
        <f t="shared" ca="1" si="29"/>
        <v>AUTY(2)</v>
      </c>
      <c r="L94" s="33" t="str">
        <f t="shared" ca="1" si="30"/>
        <v>INFL(2)</v>
      </c>
      <c r="M94" s="33" t="str">
        <f t="shared" ca="1" si="31"/>
        <v>COMP(2)</v>
      </c>
      <c r="N94" s="33" t="str">
        <f t="shared" ca="1" si="32"/>
        <v>KNGE(2)</v>
      </c>
      <c r="O94" s="33" t="str">
        <f t="shared" ca="1" si="33"/>
        <v>BUSS(2)</v>
      </c>
      <c r="Q94" s="33" t="str">
        <f t="shared" ca="1" si="34"/>
        <v>USEV(2)</v>
      </c>
      <c r="R94" s="33" t="str">
        <f t="shared" ca="1" si="35"/>
        <v>SWDN(2)</v>
      </c>
      <c r="S94" s="33" t="str">
        <f t="shared" ca="1" si="36"/>
        <v>PROG(2)</v>
      </c>
      <c r="T94" s="33" t="str">
        <f t="shared" ca="1" si="37"/>
        <v>SINT(2)</v>
      </c>
      <c r="U94" s="33" t="str">
        <f t="shared" ca="1" si="38"/>
        <v>SLMO(2)</v>
      </c>
      <c r="V94" s="33" t="str">
        <f t="shared" ca="1" si="39"/>
        <v/>
      </c>
      <c r="W94" s="33" t="str">
        <f t="shared" ca="1" si="40"/>
        <v/>
      </c>
      <c r="Y94" s="4"/>
      <c r="Z94" s="4"/>
      <c r="AA94" s="4"/>
      <c r="AB94" s="4"/>
      <c r="AC94" s="4"/>
      <c r="AD94" s="4"/>
      <c r="AE94" s="4"/>
    </row>
    <row r="95" spans="2:31">
      <c r="B95" s="54" t="s">
        <v>144</v>
      </c>
      <c r="D95" s="44" t="s">
        <v>185</v>
      </c>
      <c r="E95" s="4" t="s">
        <v>187</v>
      </c>
      <c r="G95" s="4" t="str">
        <f t="shared" ca="1" si="41"/>
        <v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v>
      </c>
      <c r="I95" s="33">
        <f t="shared" ca="1" si="28"/>
        <v>1</v>
      </c>
      <c r="K95" s="33" t="str">
        <f t="shared" ca="1" si="29"/>
        <v>AUTY(1)</v>
      </c>
      <c r="L95" s="33" t="str">
        <f t="shared" ca="1" si="30"/>
        <v>INFL(1)</v>
      </c>
      <c r="M95" s="33" t="str">
        <f t="shared" ca="1" si="31"/>
        <v>COMP(1)</v>
      </c>
      <c r="N95" s="33" t="str">
        <f t="shared" ca="1" si="32"/>
        <v>KNGE(1)</v>
      </c>
      <c r="O95" s="33" t="str">
        <f t="shared" ca="1" si="33"/>
        <v>BUSS(1)</v>
      </c>
      <c r="Q95" s="33" t="str">
        <f t="shared" ca="1" si="34"/>
        <v>TEST(1)</v>
      </c>
      <c r="R95" s="33" t="str">
        <f t="shared" ca="1" si="35"/>
        <v>INCA(1)</v>
      </c>
      <c r="S95" s="33" t="str">
        <f t="shared" ca="1" si="36"/>
        <v xml:space="preserve"> </v>
      </c>
      <c r="T95" s="33" t="str">
        <f t="shared" ca="1" si="37"/>
        <v xml:space="preserve"> </v>
      </c>
      <c r="U95" s="33" t="str">
        <f t="shared" ca="1" si="38"/>
        <v xml:space="preserve"> </v>
      </c>
      <c r="V95" s="33" t="str">
        <f t="shared" ca="1" si="39"/>
        <v/>
      </c>
      <c r="W95" s="33" t="str">
        <f t="shared" ca="1" si="40"/>
        <v/>
      </c>
      <c r="Y95" s="4"/>
      <c r="Z95" s="4"/>
      <c r="AA95" s="4"/>
      <c r="AB95" s="4"/>
      <c r="AC95" s="4"/>
      <c r="AD95" s="4"/>
      <c r="AE95" s="4"/>
    </row>
    <row r="96" spans="2:31">
      <c r="B96" s="54" t="s">
        <v>144</v>
      </c>
      <c r="D96" s="44" t="s">
        <v>267</v>
      </c>
      <c r="E96" s="4" t="s">
        <v>189</v>
      </c>
      <c r="G96" s="4" t="str">
        <f t="shared" ca="1" si="41"/>
        <v xml:space="preserve">"What a Infrastructure Engineer does                                                                                                                                                                                                                                                                                                                                                                                                               A principal infrastructure engineer is an accomplished technical leader.
Principal infrastructure engineers:
•develop the strategic and tactical engineering roadmaps for technologies and services in their area of responsibility, making sure that they are future proofed and that the organisation derives maximum value from investment in technologies
•may own the operational relationships with suppliers making sure services and products are delivered and aligned to industry best practice, regulatory and contractual requirements
•work with technical architects to translate the architectural designs into operations and supports technical architects in operationalising the designs
•lead and direct infrastructure specialists teams in building, managing, supporting and maintaining solutions according to departmental policy - if taking a managerial path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96" s="33">
        <f t="shared" ca="1" si="28"/>
        <v>6</v>
      </c>
      <c r="K96" s="33" t="str">
        <f t="shared" ca="1" si="29"/>
        <v>AUTY(6)</v>
      </c>
      <c r="L96" s="33" t="str">
        <f t="shared" ca="1" si="30"/>
        <v>INFL(6)</v>
      </c>
      <c r="M96" s="33" t="str">
        <f t="shared" ca="1" si="31"/>
        <v>COMP(6)</v>
      </c>
      <c r="N96" s="33" t="str">
        <f t="shared" ca="1" si="32"/>
        <v>KNGE(6)</v>
      </c>
      <c r="O96" s="33" t="str">
        <f t="shared" ca="1" si="33"/>
        <v>BUSS(6)</v>
      </c>
      <c r="Q96" s="33" t="str">
        <f t="shared" ca="1" si="34"/>
        <v>ITOP(5)</v>
      </c>
      <c r="R96" s="33" t="str">
        <f t="shared" ca="1" si="35"/>
        <v>RLMT(6)</v>
      </c>
      <c r="S96" s="33" t="str">
        <f t="shared" ca="1" si="36"/>
        <v>ITMG(6)</v>
      </c>
      <c r="T96" s="33" t="str">
        <f t="shared" ca="1" si="37"/>
        <v>DESN(6)</v>
      </c>
      <c r="U96" s="33" t="str">
        <f t="shared" ca="1" si="38"/>
        <v xml:space="preserve"> </v>
      </c>
      <c r="V96" s="33" t="str">
        <f t="shared" ca="1" si="39"/>
        <v/>
      </c>
      <c r="W96" s="33" t="str">
        <f t="shared" ca="1" si="40"/>
        <v/>
      </c>
      <c r="Y96" s="4"/>
      <c r="Z96" s="4"/>
      <c r="AA96" s="4"/>
      <c r="AB96" s="4"/>
      <c r="AC96" s="4"/>
      <c r="AD96" s="4"/>
      <c r="AE96" s="4"/>
    </row>
    <row r="97" spans="2:31">
      <c r="B97" s="54" t="s">
        <v>144</v>
      </c>
      <c r="D97" s="44" t="s">
        <v>267</v>
      </c>
      <c r="E97" s="4" t="s">
        <v>190</v>
      </c>
      <c r="G97" s="4" t="str">
        <f t="shared" ca="1" si="41"/>
        <v xml:space="preserve">"What a Lead Infrastructure Engineer does                                                                                                                                                                                                                                                                                                                                                                                                               A lead infrastructure engineer manages third party provision of infrastructure services and the provision of expertise to develop architectural solutions for infrastructure services throughout the service lifecycle.
Lead infrastructure engineers:
•oversee programmes and projects
•work with technical architects to translate the architectural designs into operations and support technical architects in operationalising the designs.
Lead infrastructure engineers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97" s="33" t="str">
        <f t="shared" ca="1" si="28"/>
        <v xml:space="preserve">5 </v>
      </c>
      <c r="K97" s="33" t="str">
        <f t="shared" ca="1" si="29"/>
        <v>AUTY(5)</v>
      </c>
      <c r="L97" s="33" t="str">
        <f t="shared" ca="1" si="30"/>
        <v>INFL(5)</v>
      </c>
      <c r="M97" s="33" t="str">
        <f t="shared" ca="1" si="31"/>
        <v>COMP(5)</v>
      </c>
      <c r="N97" s="33" t="str">
        <f t="shared" ca="1" si="32"/>
        <v>KNGE(5)</v>
      </c>
      <c r="O97" s="33" t="str">
        <f t="shared" ca="1" si="33"/>
        <v>BUSS(5)</v>
      </c>
      <c r="Q97" s="33" t="str">
        <f t="shared" ca="1" si="34"/>
        <v>ITOP(5)</v>
      </c>
      <c r="R97" s="33" t="str">
        <f t="shared" ca="1" si="35"/>
        <v>RLMT(5)</v>
      </c>
      <c r="S97" s="33" t="str">
        <f t="shared" ca="1" si="36"/>
        <v>ITMG(5)</v>
      </c>
      <c r="T97" s="33" t="str">
        <f t="shared" ca="1" si="37"/>
        <v>DESN(5)</v>
      </c>
      <c r="U97" s="33" t="str">
        <f t="shared" ca="1" si="38"/>
        <v xml:space="preserve"> </v>
      </c>
      <c r="V97" s="33" t="str">
        <f t="shared" ca="1" si="39"/>
        <v/>
      </c>
      <c r="W97" s="33" t="str">
        <f t="shared" ca="1" si="40"/>
        <v/>
      </c>
      <c r="Y97" s="4"/>
      <c r="Z97" s="4"/>
      <c r="AA97" s="4"/>
      <c r="AB97" s="4"/>
      <c r="AC97" s="4"/>
      <c r="AD97" s="4"/>
      <c r="AE97" s="4"/>
    </row>
    <row r="98" spans="2:31">
      <c r="B98" s="54" t="s">
        <v>144</v>
      </c>
      <c r="D98" s="44" t="s">
        <v>267</v>
      </c>
      <c r="E98" s="4" t="s">
        <v>191</v>
      </c>
      <c r="G98" s="4" t="str">
        <f t="shared" ca="1" si="41"/>
        <v>What a Senior Infrastructure Engineer does                                                                                                                                                                                                                                                                                                                                                                                                               A senior infrastructure engineer builds, administers, supports and maintains solutions as directed and according to departmental policy.
Senior infrastructure engineers work:
•in a team of infrastructure specialists and engineers ensuring services are integrated, delivered and operated as required
•with and support third parties in providing infrastructure services
•with technical architects to translate architectural designs into operations
They provide input in to overall management - workforce, budget, technology roadmaps, projects and tasks.
Those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v>
      </c>
      <c r="I98" s="33">
        <f t="shared" ca="1" si="28"/>
        <v>4</v>
      </c>
      <c r="K98" s="33" t="str">
        <f t="shared" ca="1" si="29"/>
        <v>AUTY(4)</v>
      </c>
      <c r="L98" s="33" t="str">
        <f t="shared" ca="1" si="30"/>
        <v>INFL(4)</v>
      </c>
      <c r="M98" s="33" t="str">
        <f t="shared" ca="1" si="31"/>
        <v>COMP(4)</v>
      </c>
      <c r="N98" s="33" t="str">
        <f t="shared" ca="1" si="32"/>
        <v>KNGE(4)</v>
      </c>
      <c r="O98" s="33" t="str">
        <f t="shared" ca="1" si="33"/>
        <v>BUSS(4)</v>
      </c>
      <c r="Q98" s="33" t="str">
        <f t="shared" ca="1" si="34"/>
        <v>ITOP(4)</v>
      </c>
      <c r="R98" s="33" t="str">
        <f t="shared" ca="1" si="35"/>
        <v>HSIN(4)</v>
      </c>
      <c r="S98" s="33" t="str">
        <f t="shared" ca="1" si="36"/>
        <v>DESN(4)</v>
      </c>
      <c r="T98" s="33" t="str">
        <f t="shared" ca="1" si="37"/>
        <v xml:space="preserve"> </v>
      </c>
      <c r="U98" s="33" t="str">
        <f t="shared" ca="1" si="38"/>
        <v xml:space="preserve"> </v>
      </c>
      <c r="V98" s="33" t="str">
        <f t="shared" ca="1" si="39"/>
        <v/>
      </c>
      <c r="W98" s="33" t="str">
        <f t="shared" ca="1" si="40"/>
        <v/>
      </c>
      <c r="Y98" s="4"/>
      <c r="Z98" s="4"/>
      <c r="AA98" s="4"/>
      <c r="AB98" s="4"/>
      <c r="AC98" s="4"/>
      <c r="AD98" s="4"/>
      <c r="AE98" s="4"/>
    </row>
    <row r="99" spans="2:31">
      <c r="B99" s="54" t="s">
        <v>144</v>
      </c>
      <c r="D99" s="44" t="s">
        <v>267</v>
      </c>
      <c r="E99" s="4" t="s">
        <v>192</v>
      </c>
      <c r="G99" s="4" t="str">
        <f t="shared" ca="1" si="41"/>
        <v>What a Infrastructure Engineer does                                                                                                                                                                                                                                                                                                                                                                                                               An infrastructure engineer supports and maintains infrastructure solutions and services as directed and according to departmental policy.
They works in a team of infrastructure specialists and engineers making sure services are delivered and used as required. Works with and supports third parties to provide infrastructure services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v>
      </c>
      <c r="I99" s="33">
        <f t="shared" ca="1" si="28"/>
        <v>3</v>
      </c>
      <c r="K99" s="33" t="str">
        <f t="shared" ca="1" si="29"/>
        <v>AUTY(3)</v>
      </c>
      <c r="L99" s="33" t="str">
        <f t="shared" ca="1" si="30"/>
        <v>INFL(3)</v>
      </c>
      <c r="M99" s="33" t="str">
        <f t="shared" ca="1" si="31"/>
        <v>COMP(3)</v>
      </c>
      <c r="N99" s="33" t="str">
        <f t="shared" ca="1" si="32"/>
        <v>KNGE(3)</v>
      </c>
      <c r="O99" s="33" t="str">
        <f t="shared" ca="1" si="33"/>
        <v>BUSS(3)</v>
      </c>
      <c r="Q99" s="33" t="str">
        <f t="shared" ca="1" si="34"/>
        <v>ITOP(3)</v>
      </c>
      <c r="R99" s="33" t="str">
        <f t="shared" ca="1" si="35"/>
        <v>HSIN(3)</v>
      </c>
      <c r="S99" s="33" t="str">
        <f t="shared" ca="1" si="36"/>
        <v>SINT(3)</v>
      </c>
      <c r="T99" s="33" t="str">
        <f t="shared" ca="1" si="37"/>
        <v xml:space="preserve"> </v>
      </c>
      <c r="U99" s="33" t="str">
        <f t="shared" ca="1" si="38"/>
        <v xml:space="preserve"> </v>
      </c>
      <c r="V99" s="33" t="str">
        <f t="shared" ca="1" si="39"/>
        <v/>
      </c>
      <c r="W99" s="33" t="str">
        <f t="shared" ca="1" si="40"/>
        <v/>
      </c>
      <c r="Y99" s="4"/>
      <c r="Z99" s="4"/>
      <c r="AA99" s="4"/>
      <c r="AB99" s="4"/>
      <c r="AC99" s="4"/>
      <c r="AD99" s="4"/>
      <c r="AE99" s="4"/>
    </row>
    <row r="100" spans="2:31">
      <c r="B100" s="54" t="s">
        <v>144</v>
      </c>
      <c r="D100" s="44" t="s">
        <v>267</v>
      </c>
      <c r="E100" s="4" t="s">
        <v>193</v>
      </c>
      <c r="G100" s="4" t="str">
        <f t="shared" ca="1" si="41"/>
        <v xml:space="preserve">"What a Associate Infrastructure Engineer does                                                                                                                                                                                                                                                                                                                                                                                                               An associate infrastructure engineer works in an established team and supports infrastructure engineers in their daily work. They receive direction from infrastructure engineers. The role is a trainee position.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100" s="33">
        <f t="shared" ca="1" si="28"/>
        <v>2</v>
      </c>
      <c r="K100" s="33" t="str">
        <f t="shared" ca="1" si="29"/>
        <v>AUTY(2)</v>
      </c>
      <c r="L100" s="33" t="str">
        <f t="shared" ca="1" si="30"/>
        <v>INFL(2)</v>
      </c>
      <c r="M100" s="33" t="str">
        <f t="shared" ca="1" si="31"/>
        <v>COMP(2)</v>
      </c>
      <c r="N100" s="33" t="str">
        <f t="shared" ca="1" si="32"/>
        <v>KNGE(2)</v>
      </c>
      <c r="O100" s="33" t="str">
        <f t="shared" ca="1" si="33"/>
        <v>BUSS(2)</v>
      </c>
      <c r="Q100" s="33" t="str">
        <f t="shared" ca="1" si="34"/>
        <v>ITOP(2)</v>
      </c>
      <c r="R100" s="33" t="str">
        <f t="shared" ca="1" si="35"/>
        <v>HSIN(2)</v>
      </c>
      <c r="S100" s="33" t="str">
        <f t="shared" ca="1" si="36"/>
        <v>SINT(2)</v>
      </c>
      <c r="T100" s="33" t="str">
        <f t="shared" ca="1" si="37"/>
        <v xml:space="preserve"> </v>
      </c>
      <c r="U100" s="33" t="str">
        <f t="shared" ca="1" si="38"/>
        <v xml:space="preserve"> </v>
      </c>
      <c r="V100" s="33" t="str">
        <f t="shared" ca="1" si="39"/>
        <v/>
      </c>
      <c r="W100" s="33" t="str">
        <f t="shared" ca="1" si="40"/>
        <v/>
      </c>
      <c r="Y100" s="4"/>
      <c r="Z100" s="4"/>
      <c r="AA100" s="4"/>
      <c r="AB100" s="4"/>
      <c r="AC100" s="4"/>
      <c r="AD100" s="4"/>
      <c r="AE100" s="4"/>
    </row>
    <row r="101" spans="2:31">
      <c r="B101" s="54" t="s">
        <v>144</v>
      </c>
      <c r="D101" s="44" t="s">
        <v>265</v>
      </c>
      <c r="E101" s="4" t="s">
        <v>194</v>
      </c>
      <c r="G101" s="4" t="str">
        <f t="shared" ca="1" si="41"/>
        <v xml:space="preserve">"What a Lead Network Architect does                                                                                                                                                                                                                                                                                                                                                                                                               A lead network architect is accountable for designs and networks representing their business area.
Lead network architects:
•are a point of escalation and actively input into governance forums that determine IT strategy
•cascade messages, standards and best practice from other architecture teams and design authorities to the network architecture team
•act as a subject matter expert for network architects and represent network architects internally and externally
•have an understanding of all network technology including: LAN, WAN, Wi-Fi, data centre LAN, SD networks, telephony, mobile solutions infrastructure, unified comms, network management solutions, and network specific security and remote access technologies and approaches
•champion new technologies and solutions
•coach and mentor network architects and associate network architects.
•are strategic thinkers that can communicate network concepts to technical and non-technical stakeholders
"					</v>
      </c>
      <c r="I101" s="33">
        <f t="shared" ca="1" si="28"/>
        <v>6</v>
      </c>
      <c r="K101" s="33" t="str">
        <f t="shared" ca="1" si="29"/>
        <v>AUTY(6)</v>
      </c>
      <c r="L101" s="33" t="str">
        <f t="shared" ca="1" si="30"/>
        <v>INFL(6)</v>
      </c>
      <c r="M101" s="33" t="str">
        <f t="shared" ca="1" si="31"/>
        <v>COMP(6)</v>
      </c>
      <c r="N101" s="33" t="str">
        <f t="shared" ca="1" si="32"/>
        <v>KNGE(6)</v>
      </c>
      <c r="O101" s="33" t="str">
        <f t="shared" ca="1" si="33"/>
        <v>BUSS(6)</v>
      </c>
      <c r="Q101" s="33" t="str">
        <f t="shared" ca="1" si="34"/>
        <v>ARCH(6)</v>
      </c>
      <c r="R101" s="33" t="str">
        <f t="shared" ca="1" si="35"/>
        <v>RLMT(6)</v>
      </c>
      <c r="S101" s="33" t="str">
        <f t="shared" ca="1" si="36"/>
        <v>NTPL(6)</v>
      </c>
      <c r="T101" s="33" t="str">
        <f t="shared" ca="1" si="37"/>
        <v>NTDS(6)</v>
      </c>
      <c r="U101" s="33" t="str">
        <f t="shared" ca="1" si="38"/>
        <v xml:space="preserve"> </v>
      </c>
      <c r="V101" s="33" t="str">
        <f t="shared" ca="1" si="39"/>
        <v/>
      </c>
      <c r="W101" s="33" t="str">
        <f t="shared" ca="1" si="40"/>
        <v/>
      </c>
      <c r="Y101" s="4"/>
      <c r="Z101" s="4"/>
      <c r="AA101" s="4"/>
      <c r="AB101" s="4"/>
      <c r="AC101" s="4"/>
      <c r="AD101" s="4"/>
      <c r="AE101" s="4"/>
    </row>
    <row r="102" spans="2:31">
      <c r="B102" s="54" t="s">
        <v>144</v>
      </c>
      <c r="D102" s="44" t="s">
        <v>265</v>
      </c>
      <c r="E102" s="4" t="s">
        <v>195</v>
      </c>
      <c r="G102" s="4" t="str">
        <f t="shared" ca="1" si="41"/>
        <v xml:space="preserve">"What a Network Architect does                                                                                                                                                                                                                                                                                                                                                                                                               Network architects have responsibility for network designs and specifications to support business strategies using common tools.
Network architects:
•research new technologies and solutions, and ensure appropriate levels of assurance
•plan, direct and coordinate activities, engaging with other stakeholders to manage and implement a programme
•agree service level agreements (SLAs) and engage with 3rd party vendors
•have an understanding of most of the following network technologies: LAN, WAN, Wi-Fi, datacentre LAN, SD networks, telephony, mobile solutions infrastructure, unified comms, network management solutions, network specific security and remote access technologies and approaches
•coach and mentor associate network architects where appropriate
•collaborate with engineers to make sure systems are practically designed
"					</v>
      </c>
      <c r="I102" s="33" t="str">
        <f t="shared" ca="1" si="28"/>
        <v>5</v>
      </c>
      <c r="K102" s="33" t="str">
        <f t="shared" ca="1" si="29"/>
        <v>AUTY(5)</v>
      </c>
      <c r="L102" s="33" t="str">
        <f t="shared" ca="1" si="30"/>
        <v>INFL(5)</v>
      </c>
      <c r="M102" s="33" t="str">
        <f t="shared" ca="1" si="31"/>
        <v>COMP(5)</v>
      </c>
      <c r="N102" s="33" t="str">
        <f t="shared" ca="1" si="32"/>
        <v>KNGE(5)</v>
      </c>
      <c r="O102" s="33" t="str">
        <f t="shared" ca="1" si="33"/>
        <v>BUSS(5)</v>
      </c>
      <c r="Q102" s="33" t="str">
        <f t="shared" ca="1" si="34"/>
        <v>ARCH(5)</v>
      </c>
      <c r="R102" s="33" t="str">
        <f t="shared" ca="1" si="35"/>
        <v>RLMT(5)</v>
      </c>
      <c r="S102" s="33" t="str">
        <f t="shared" ca="1" si="36"/>
        <v>NTPL(5)</v>
      </c>
      <c r="T102" s="33" t="str">
        <f t="shared" ca="1" si="37"/>
        <v>NTDS(5)</v>
      </c>
      <c r="U102" s="33" t="str">
        <f t="shared" ca="1" si="38"/>
        <v xml:space="preserve"> </v>
      </c>
      <c r="V102" s="33" t="str">
        <f t="shared" ca="1" si="39"/>
        <v/>
      </c>
      <c r="W102" s="33" t="str">
        <f t="shared" ca="1" si="40"/>
        <v/>
      </c>
      <c r="Y102" s="4"/>
      <c r="Z102" s="4"/>
      <c r="AA102" s="4"/>
      <c r="AB102" s="4"/>
      <c r="AC102" s="4"/>
      <c r="AD102" s="4"/>
      <c r="AE102" s="4"/>
    </row>
    <row r="103" spans="2:31">
      <c r="B103" s="54" t="s">
        <v>144</v>
      </c>
      <c r="D103" s="44" t="s">
        <v>265</v>
      </c>
      <c r="E103" s="4" t="s">
        <v>196</v>
      </c>
      <c r="G103" s="4" t="str">
        <f t="shared" ca="1" si="41"/>
        <v xml:space="preserve">What a Associate Network Architect does                                                                                                                                                                                                                                                                                                                                                                                                               Associate network architects work with network architects on network designs and specifications, getting guidance to carry out their role.
Associate network architects:
•are aware and knowledgeable of new technology solutions and produce network design policy
•draft recommendations for network support - creating and maintaining network plans and planning infrastructure runs
•make sure designs meet SLAs and develop an understanding of common tools
•have an understanding of one or two of the following network technologies: LAN, WAN, Wi-Fi, data centre LAN, SD networks, telephony, mobile solutions infrastructure, unified comms, network management solutions, network specific security and remote access technologies and approaches
•collaborate with engineers to make sure systems are practically designed
</v>
      </c>
      <c r="I103" s="33" t="str">
        <f t="shared" ca="1" si="28"/>
        <v>4</v>
      </c>
      <c r="K103" s="33" t="str">
        <f t="shared" ca="1" si="29"/>
        <v>AUTY(4)</v>
      </c>
      <c r="L103" s="33" t="str">
        <f t="shared" ca="1" si="30"/>
        <v>INFL(4)</v>
      </c>
      <c r="M103" s="33" t="str">
        <f t="shared" ca="1" si="31"/>
        <v>COMP(4)</v>
      </c>
      <c r="N103" s="33" t="str">
        <f t="shared" ca="1" si="32"/>
        <v>KNGE(4)</v>
      </c>
      <c r="O103" s="33" t="str">
        <f t="shared" ca="1" si="33"/>
        <v>BUSS(4)</v>
      </c>
      <c r="Q103" s="33" t="str">
        <f t="shared" ca="1" si="34"/>
        <v>ARCH(4)</v>
      </c>
      <c r="R103" s="33" t="str">
        <f t="shared" ca="1" si="35"/>
        <v>RLMT(4)</v>
      </c>
      <c r="S103" s="33" t="str">
        <f t="shared" ca="1" si="36"/>
        <v>NTAS(4)</v>
      </c>
      <c r="T103" s="33" t="str">
        <f t="shared" ca="1" si="37"/>
        <v>HSIN(4)</v>
      </c>
      <c r="U103" s="33" t="str">
        <f t="shared" ca="1" si="38"/>
        <v xml:space="preserve"> </v>
      </c>
      <c r="V103" s="33" t="str">
        <f t="shared" ca="1" si="39"/>
        <v xml:space="preserve"> </v>
      </c>
      <c r="W103" s="33" t="str">
        <f t="shared" ca="1" si="40"/>
        <v/>
      </c>
      <c r="Y103" s="4"/>
      <c r="Z103" s="4"/>
      <c r="AA103" s="4"/>
      <c r="AB103" s="4"/>
      <c r="AC103" s="4"/>
      <c r="AD103" s="4"/>
      <c r="AE103" s="4"/>
    </row>
    <row r="104" spans="2:31">
      <c r="B104" s="54" t="s">
        <v>144</v>
      </c>
      <c r="D104" s="44" t="s">
        <v>268</v>
      </c>
      <c r="E104" s="4" t="s">
        <v>197</v>
      </c>
      <c r="G104" s="4" t="str">
        <f t="shared" ca="1" si="41"/>
        <v xml:space="preserve">"What a Security Architect does                                                                                                                                                                                                                                                                                                                                                                                                               A security architect creates and designs security for a system or service, maintains security documentation and develops architecture patterns and security approaches to new technologies.
Security architects:
•recommend security controls and identify solutions that support a business objective
•provide specialist advice and recommend approaches across teams and various stakeholders
•communicate widely with other stakeholders
•advise on key security related technologies and assess the risk associated with proposed changes
•inspire and influence others to execute security principles
•help review other people’s work
"					</v>
      </c>
      <c r="I104" s="33">
        <f t="shared" ref="I104:I135" ca="1" si="42">IF(ISERROR(VLOOKUP($E104,INDIRECT("'"&amp;$D104&amp;"'!$D$1:$AZ$1000"),5,FALSE)), "No Match", VLOOKUP($E104,INDIRECT("'"&amp;$D104&amp;"'!$D$1:$AZ$1000"),5,FALSE))</f>
        <v>6</v>
      </c>
      <c r="K104" s="33" t="str">
        <f t="shared" ref="K104:K135" ca="1" si="43">IF(ISERROR(VLOOKUP($E104,INDIRECT("'"&amp;$D104&amp;"'!$D$1:$AZ$1000"),7,FALSE)), "No Match", VLOOKUP($E104,INDIRECT("'"&amp;$D104&amp;"'!$D$1:$AZ$1000"),7,FALSE))</f>
        <v>AUTY(6)</v>
      </c>
      <c r="L104" s="33" t="str">
        <f t="shared" ref="L104:L135" ca="1" si="44">IF(ISERROR(VLOOKUP($E104,INDIRECT("'"&amp;$D104&amp;"'!$D$1:$AZ$1000"),8,FALSE)), "No Match", VLOOKUP($E104,INDIRECT("'"&amp;$D104&amp;"'!$D$1:$AZ$1000"),8,FALSE))</f>
        <v>INFL(6)</v>
      </c>
      <c r="M104" s="33" t="str">
        <f t="shared" ref="M104:M135" ca="1" si="45">IF(ISERROR(VLOOKUP($E104,INDIRECT("'"&amp;$D104&amp;"'!$D$1:$AZ$1000"),9,FALSE)), "No Match", VLOOKUP($E104,INDIRECT("'"&amp;$D104&amp;"'!$D$1:$AZ$1000"),9,FALSE))</f>
        <v>COMP(6)</v>
      </c>
      <c r="N104" s="33" t="str">
        <f t="shared" ref="N104:N135" ca="1" si="46">IF(ISERROR(VLOOKUP($E104,INDIRECT("'"&amp;$D104&amp;"'!$D$1:$AZ$1000"),10,FALSE)), "No Match", VLOOKUP($E104,INDIRECT("'"&amp;$D104&amp;"'!$D$1:$AZ$1000"),10,FALSE))</f>
        <v>KNGE(6)</v>
      </c>
      <c r="O104" s="33" t="str">
        <f t="shared" ref="O104:O135" ca="1" si="47">IF(ISERROR(VLOOKUP($E104,INDIRECT("'"&amp;$D104&amp;"'!$D$1:$AZ$1000"),11,FALSE)), "No Match", VLOOKUP($E104,INDIRECT("'"&amp;$D104&amp;"'!$D$1:$AZ$1000"),11,FALSE))</f>
        <v>BUSS(6)</v>
      </c>
      <c r="Q104" s="33" t="str">
        <f t="shared" ref="Q104:Q135" ca="1" si="48">IF(ISERROR(VLOOKUP($E104,INDIRECT("'"&amp;$D104&amp;"'!$D$1:$AZ$1000"),13,FALSE)),"No Match",IF(VLOOKUP($E104,INDIRECT("'"&amp;$D104&amp;"'!$D$1:$AZ$1000"),13,FALSE)="","",VLOOKUP($E104,INDIRECT("'"&amp;$D104&amp;"'!$D$1:$AZ$1000"),13,FALSE)))</f>
        <v>STPL(6)</v>
      </c>
      <c r="R104" s="33" t="str">
        <f t="shared" ref="R104:R135" ca="1" si="49">IF(ISERROR(VLOOKUP($E104,INDIRECT("'"&amp;$D104&amp;"'!$D$1:$AZ$1000"),14,FALSE)),"No Match",IF(VLOOKUP($E104,INDIRECT("'"&amp;$D104&amp;"'!$D$1:$AZ$1000"),14,FALSE)="","",VLOOKUP($E104,INDIRECT("'"&amp;$D104&amp;"'!$D$1:$AZ$1000"),14,FALSE)))</f>
        <v>RLMT(6)</v>
      </c>
      <c r="S104" s="33" t="str">
        <f t="shared" ref="S104:S135" ca="1" si="50">IF(ISERROR(VLOOKUP($E104,INDIRECT("'"&amp;$D104&amp;"'!$D$1:$AZ$1000"),15,FALSE)),"No Match",IF(VLOOKUP($E104,INDIRECT("'"&amp;$D104&amp;"'!$D$1:$AZ$1000"),15,FALSE)="","",VLOOKUP($E104,INDIRECT("'"&amp;$D104&amp;"'!$D$1:$AZ$1000"),15,FALSE)))</f>
        <v>BURM(6)</v>
      </c>
      <c r="T104" s="33" t="str">
        <f t="shared" ref="T104:T135" ca="1" si="51">IF(ISERROR(VLOOKUP($E104,INDIRECT("'"&amp;$D104&amp;"'!$D$1:$AZ$1000"),16,FALSE)),"No Match",IF(VLOOKUP($E104,INDIRECT("'"&amp;$D104&amp;"'!$D$1:$AZ$1000"),16,FALSE)="","",VLOOKUP($E104,INDIRECT("'"&amp;$D104&amp;"'!$D$1:$AZ$1000"),16,FALSE)))</f>
        <v>SCTY(6)</v>
      </c>
      <c r="U104" s="33" t="str">
        <f t="shared" ref="U104:U135" ca="1" si="52">IF(ISERROR(VLOOKUP($E104,INDIRECT("'"&amp;$D104&amp;"'!$D$1:$AZ$1000"),17,FALSE)),"No Match",IF(VLOOKUP($E104,INDIRECT("'"&amp;$D104&amp;"'!$D$1:$AZ$1000"),17,FALSE)="","",VLOOKUP($E104,INDIRECT("'"&amp;$D104&amp;"'!$D$1:$AZ$1000"),17,FALSE)))</f>
        <v>EMRG(6)</v>
      </c>
      <c r="V104" s="33" t="str">
        <f t="shared" ref="V104:V135" ca="1" si="53">IF(ISERROR(VLOOKUP($E104,INDIRECT("'"&amp;$D104&amp;"'!$D$1:$AZ$1000"),18,FALSE)),"No Match",IF(VLOOKUP($E104,INDIRECT("'"&amp;$D104&amp;"'!$D$1:$AZ$1000"),18,FALSE)="","",VLOOKUP($E104,INDIRECT("'"&amp;$D104&amp;"'!$D$1:$AZ$1000"),18,FALSE)))</f>
        <v/>
      </c>
      <c r="W104" s="33" t="str">
        <f t="shared" ref="W104:W135" ca="1" si="54">IF(ISERROR(VLOOKUP($E104,INDIRECT("'"&amp;$D104&amp;"'!$D$1:$AZ$1000"),19,FALSE)),"No Match",IF(VLOOKUP($E104,INDIRECT("'"&amp;$D104&amp;"'!$D$1:$AZ$1000"),19,FALSE)="","",VLOOKUP($E104,INDIRECT("'"&amp;$D104&amp;"'!$D$1:$AZ$1000"),19,FALSE)))</f>
        <v/>
      </c>
      <c r="Y104" s="4"/>
      <c r="Z104" s="4"/>
      <c r="AA104" s="4"/>
      <c r="AB104" s="4"/>
      <c r="AC104" s="4"/>
      <c r="AD104" s="4"/>
      <c r="AE104" s="4"/>
    </row>
    <row r="105" spans="2:31">
      <c r="B105" s="54" t="s">
        <v>144</v>
      </c>
      <c r="D105" s="44" t="s">
        <v>268</v>
      </c>
      <c r="E105" s="4" t="s">
        <v>198</v>
      </c>
      <c r="G105" s="4" t="str">
        <f t="shared" ref="G105:G136" ca="1" si="55">IF(ISERROR(VLOOKUP($E105,INDIRECT("'"&amp;D105&amp;"'!$D$1:$AZ$1000"),3,FALSE)), "No Match", VLOOKUP($E105,INDIRECT("'"&amp;D105&amp;"'!$D$1:$AZ$1000"),3,FALSE))</f>
        <v xml:space="preserve">"What a Lead Security Architect does                                                                                                                                                                                                                                                                                                                                                                                                               A lead security architect undertakes complex work of a high risk level, often working on several projects.
Lead security architects:
•interact with senior stakeholders across departments and will reach and influence a wide range of people across larger teams and communities
•research and apply innovative security architecture solutions to new or existing problems
•develop vision, principles and strategy for security architects for one project or technology
•work out subtle security needs and will understand the impact of decisions, balancing requirements and deciding between approaches
•produce particular patterns and support quality assurance, and is the point of escalation for architects below them
•are responsible for leading the technical design of systems and services, and are able to justify and communicate these design decisions
"					</v>
      </c>
      <c r="I105" s="33" t="str">
        <f t="shared" ca="1" si="42"/>
        <v>5</v>
      </c>
      <c r="K105" s="33" t="str">
        <f t="shared" ca="1" si="43"/>
        <v>AUTY(5)</v>
      </c>
      <c r="L105" s="33" t="str">
        <f t="shared" ca="1" si="44"/>
        <v>INFL(5)</v>
      </c>
      <c r="M105" s="33" t="str">
        <f t="shared" ca="1" si="45"/>
        <v>COMP(5)</v>
      </c>
      <c r="N105" s="33" t="str">
        <f t="shared" ca="1" si="46"/>
        <v>KNGE(5)</v>
      </c>
      <c r="O105" s="33" t="str">
        <f t="shared" ca="1" si="47"/>
        <v>BUSS(5)</v>
      </c>
      <c r="Q105" s="33" t="str">
        <f t="shared" ca="1" si="48"/>
        <v xml:space="preserve">STPL(5) </v>
      </c>
      <c r="R105" s="33" t="str">
        <f t="shared" ca="1" si="49"/>
        <v>RLMT(5)</v>
      </c>
      <c r="S105" s="33" t="str">
        <f t="shared" ca="1" si="50"/>
        <v>BURM(5)</v>
      </c>
      <c r="T105" s="33" t="str">
        <f t="shared" ca="1" si="51"/>
        <v>SCTY(5)</v>
      </c>
      <c r="U105" s="33" t="str">
        <f t="shared" ca="1" si="52"/>
        <v>EMRG(5)</v>
      </c>
      <c r="V105" s="33" t="str">
        <f t="shared" ca="1" si="53"/>
        <v/>
      </c>
      <c r="W105" s="33" t="str">
        <f t="shared" ca="1" si="54"/>
        <v/>
      </c>
      <c r="Y105" s="4"/>
      <c r="Z105" s="4"/>
      <c r="AA105" s="4"/>
      <c r="AB105" s="4"/>
      <c r="AC105" s="4"/>
      <c r="AD105" s="4"/>
      <c r="AE105" s="4"/>
    </row>
    <row r="106" spans="2:31">
      <c r="B106" s="54" t="s">
        <v>144</v>
      </c>
      <c r="D106" s="44" t="s">
        <v>268</v>
      </c>
      <c r="E106" s="4" t="s">
        <v>199</v>
      </c>
      <c r="G106" s="4" t="str">
        <f t="shared" ca="1" si="55"/>
        <v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06" s="33" t="str">
        <f t="shared" ca="1" si="42"/>
        <v>4</v>
      </c>
      <c r="K106" s="33" t="str">
        <f t="shared" ca="1" si="43"/>
        <v>AUTY(4)</v>
      </c>
      <c r="L106" s="33" t="str">
        <f t="shared" ca="1" si="44"/>
        <v>INFL(4)</v>
      </c>
      <c r="M106" s="33" t="str">
        <f t="shared" ca="1" si="45"/>
        <v>COMP(4)</v>
      </c>
      <c r="N106" s="33" t="str">
        <f t="shared" ca="1" si="46"/>
        <v>KNGE(4)</v>
      </c>
      <c r="O106" s="33" t="str">
        <f t="shared" ca="1" si="47"/>
        <v>BUSS(4)</v>
      </c>
      <c r="Q106" s="33" t="str">
        <f t="shared" ca="1" si="48"/>
        <v>ARCH(4)</v>
      </c>
      <c r="R106" s="33" t="str">
        <f t="shared" ca="1" si="49"/>
        <v>RLMT(4)</v>
      </c>
      <c r="S106" s="33" t="str">
        <f t="shared" ca="1" si="50"/>
        <v>BURM(4)</v>
      </c>
      <c r="T106" s="33" t="str">
        <f t="shared" ca="1" si="51"/>
        <v>SCTY(4)</v>
      </c>
      <c r="U106" s="33" t="str">
        <f t="shared" ca="1" si="52"/>
        <v>EMRG(4)</v>
      </c>
      <c r="V106" s="33" t="str">
        <f t="shared" ca="1" si="53"/>
        <v>PENT(4)</v>
      </c>
      <c r="W106" s="33" t="str">
        <f t="shared" ca="1" si="54"/>
        <v/>
      </c>
      <c r="Y106" s="4"/>
      <c r="Z106" s="4"/>
      <c r="AA106" s="4"/>
      <c r="AB106" s="4"/>
      <c r="AC106" s="4"/>
      <c r="AD106" s="4"/>
      <c r="AE106" s="4"/>
    </row>
    <row r="107" spans="2:31">
      <c r="B107" s="54" t="s">
        <v>144</v>
      </c>
      <c r="D107" s="44" t="s">
        <v>269</v>
      </c>
      <c r="E107" s="4" t="s">
        <v>200</v>
      </c>
      <c r="G107" s="4" t="str">
        <f t="shared" ca="1" si="55"/>
        <v xml:space="preserve">"What a Software Developer does                                                                                                                                                                                                                                                                                                                                                                                                               A principal developer leads and plans development across large or multiple teams.
Principal developers:
•are expert in many technical areas, or specialists with very deep knowledge in a particular technical area
•use this knowledge, and work with related disciplines, to keep multiple teams working effectively
•develop capability by facilitating internal mobility, shape career paths, recruit talent making sure they collaborate
•identify, test and champion the adoption of emerging technologies
"					</v>
      </c>
      <c r="I107" s="33">
        <f t="shared" ca="1" si="42"/>
        <v>6</v>
      </c>
      <c r="K107" s="33" t="str">
        <f t="shared" ca="1" si="43"/>
        <v>AUTY(6)</v>
      </c>
      <c r="L107" s="33" t="str">
        <f t="shared" ca="1" si="44"/>
        <v>INFL(6)</v>
      </c>
      <c r="M107" s="33" t="str">
        <f t="shared" ca="1" si="45"/>
        <v>COMP(6)</v>
      </c>
      <c r="N107" s="33" t="str">
        <f t="shared" ca="1" si="46"/>
        <v>KNGE(6)</v>
      </c>
      <c r="O107" s="33" t="str">
        <f t="shared" ca="1" si="47"/>
        <v>BUSS(6)</v>
      </c>
      <c r="Q107" s="33" t="str">
        <f t="shared" ca="1" si="48"/>
        <v>USEV(6)</v>
      </c>
      <c r="R107" s="33" t="str">
        <f t="shared" ca="1" si="49"/>
        <v>DESN(5)*</v>
      </c>
      <c r="S107" s="33" t="str">
        <f t="shared" ca="1" si="50"/>
        <v>PROG(6)</v>
      </c>
      <c r="T107" s="33" t="str">
        <f t="shared" ca="1" si="51"/>
        <v>SINT(6)</v>
      </c>
      <c r="U107" s="33" t="str">
        <f t="shared" ca="1" si="52"/>
        <v xml:space="preserve"> </v>
      </c>
      <c r="V107" s="33" t="str">
        <f t="shared" ca="1" si="53"/>
        <v/>
      </c>
      <c r="W107" s="33" t="str">
        <f t="shared" ca="1" si="54"/>
        <v/>
      </c>
      <c r="Y107" s="4"/>
      <c r="Z107" s="4"/>
      <c r="AA107" s="4"/>
      <c r="AB107" s="4"/>
      <c r="AC107" s="4"/>
      <c r="AD107" s="4"/>
      <c r="AE107" s="4"/>
    </row>
    <row r="108" spans="2:31">
      <c r="B108" s="54" t="s">
        <v>144</v>
      </c>
      <c r="D108" s="44" t="s">
        <v>269</v>
      </c>
      <c r="E108" s="4" t="s">
        <v>201</v>
      </c>
      <c r="G108" s="4" t="str">
        <f t="shared" ca="1" si="55"/>
        <v xml:space="preserve">"What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v>
      </c>
      <c r="I108" s="33" t="str">
        <f t="shared" ca="1" si="42"/>
        <v xml:space="preserve">5 </v>
      </c>
      <c r="K108" s="33" t="str">
        <f t="shared" ca="1" si="43"/>
        <v>AUTY(5)</v>
      </c>
      <c r="L108" s="33" t="str">
        <f t="shared" ca="1" si="44"/>
        <v>INFL(5)</v>
      </c>
      <c r="M108" s="33" t="str">
        <f t="shared" ca="1" si="45"/>
        <v>COMP(5)</v>
      </c>
      <c r="N108" s="33" t="str">
        <f t="shared" ca="1" si="46"/>
        <v>KNGE(5)</v>
      </c>
      <c r="O108" s="33" t="str">
        <f t="shared" ca="1" si="47"/>
        <v>BUSS(5)</v>
      </c>
      <c r="Q108" s="33" t="str">
        <f t="shared" ca="1" si="48"/>
        <v>USEV(5)</v>
      </c>
      <c r="R108" s="33" t="str">
        <f t="shared" ca="1" si="49"/>
        <v>DESN(5)*</v>
      </c>
      <c r="S108" s="33" t="str">
        <f t="shared" ca="1" si="50"/>
        <v>PROG(5)</v>
      </c>
      <c r="T108" s="33" t="str">
        <f t="shared" ca="1" si="51"/>
        <v>SINT(5)</v>
      </c>
      <c r="U108" s="33" t="str">
        <f t="shared" ca="1" si="52"/>
        <v xml:space="preserve"> </v>
      </c>
      <c r="V108" s="33" t="str">
        <f t="shared" ca="1" si="53"/>
        <v/>
      </c>
      <c r="W108" s="33" t="str">
        <f t="shared" ca="1" si="54"/>
        <v/>
      </c>
      <c r="Y108" s="4"/>
      <c r="Z108" s="4"/>
      <c r="AA108" s="4"/>
      <c r="AB108" s="4"/>
      <c r="AC108" s="4"/>
      <c r="AD108" s="4"/>
      <c r="AE108" s="4"/>
    </row>
    <row r="109" spans="2:31">
      <c r="B109" s="54" t="s">
        <v>144</v>
      </c>
      <c r="D109" s="44" t="s">
        <v>269</v>
      </c>
      <c r="E109" s="4" t="s">
        <v>202</v>
      </c>
      <c r="G109" s="4" t="str">
        <f t="shared" ca="1" si="55"/>
        <v xml:space="preserve">"What a Senior Developer does                                                                                                                                                                                                                                                                                                                                                                                                               A senior developer delivers and integrates software to form a complete service.
Senior developers:
•plan and lead development on sets of related stories
•have an understanding of the whole system and take responsibility for teaching this to others
•work with other disciplines to understand what needs to be built
•coach and mentor more junior colleagues
•operate the production services they build
•find ways to improve system robustness, resilience and stability
"					</v>
      </c>
      <c r="I109" s="33">
        <f t="shared" ca="1" si="42"/>
        <v>4</v>
      </c>
      <c r="K109" s="33" t="str">
        <f t="shared" ca="1" si="43"/>
        <v>AUTY(4)</v>
      </c>
      <c r="L109" s="33" t="str">
        <f t="shared" ca="1" si="44"/>
        <v>INFL(4)</v>
      </c>
      <c r="M109" s="33" t="str">
        <f t="shared" ca="1" si="45"/>
        <v>COMP(4)</v>
      </c>
      <c r="N109" s="33" t="str">
        <f t="shared" ca="1" si="46"/>
        <v>KNGE(4)</v>
      </c>
      <c r="O109" s="33" t="str">
        <f t="shared" ca="1" si="47"/>
        <v>BUSS(4)</v>
      </c>
      <c r="Q109" s="33" t="str">
        <f t="shared" ca="1" si="48"/>
        <v>USEV(4)</v>
      </c>
      <c r="R109" s="33" t="str">
        <f t="shared" ca="1" si="49"/>
        <v>DESN(4)*</v>
      </c>
      <c r="S109" s="33" t="str">
        <f t="shared" ca="1" si="50"/>
        <v>PROG(4)</v>
      </c>
      <c r="T109" s="33" t="str">
        <f t="shared" ca="1" si="51"/>
        <v>SINT(4)</v>
      </c>
      <c r="U109" s="33" t="str">
        <f t="shared" ca="1" si="52"/>
        <v xml:space="preserve"> </v>
      </c>
      <c r="V109" s="33" t="str">
        <f t="shared" ca="1" si="53"/>
        <v/>
      </c>
      <c r="W109" s="33" t="str">
        <f t="shared" ca="1" si="54"/>
        <v/>
      </c>
      <c r="Y109" s="4"/>
      <c r="Z109" s="4"/>
      <c r="AA109" s="4"/>
      <c r="AB109" s="4"/>
      <c r="AC109" s="4"/>
      <c r="AD109" s="4"/>
      <c r="AE109" s="4"/>
    </row>
    <row r="110" spans="2:31">
      <c r="B110" s="54" t="s">
        <v>144</v>
      </c>
      <c r="D110" s="44" t="s">
        <v>269</v>
      </c>
      <c r="E110" s="4" t="s">
        <v>203</v>
      </c>
      <c r="G110" s="4" t="str">
        <f t="shared" ca="1" si="55"/>
        <v xml:space="preserve">"What a Developer does                                                                                                                                                                                                                                                                                                                                                                                                               A developer delivers software components that form part of a product.
Developers:
•develop software to meet user needs
•follow best practice guidelines and help to improve those guidelines
•write clean, secure and well-tested code
•coach and mentor more junior colleagues
•operate the services they build and identify issues in production
"					</v>
      </c>
      <c r="I110" s="33">
        <f t="shared" ca="1" si="42"/>
        <v>3</v>
      </c>
      <c r="K110" s="33" t="str">
        <f t="shared" ca="1" si="43"/>
        <v>AUTY(3)</v>
      </c>
      <c r="L110" s="33" t="str">
        <f t="shared" ca="1" si="44"/>
        <v>INFL(3)</v>
      </c>
      <c r="M110" s="33" t="str">
        <f t="shared" ca="1" si="45"/>
        <v>COMP(3)</v>
      </c>
      <c r="N110" s="33" t="str">
        <f t="shared" ca="1" si="46"/>
        <v>KNGE(3)</v>
      </c>
      <c r="O110" s="33" t="str">
        <f t="shared" ca="1" si="47"/>
        <v>BUSS(3)</v>
      </c>
      <c r="Q110" s="33" t="str">
        <f t="shared" ca="1" si="48"/>
        <v>USEV(3)</v>
      </c>
      <c r="R110" s="33" t="str">
        <f t="shared" ca="1" si="49"/>
        <v>SWDN(3)</v>
      </c>
      <c r="S110" s="33" t="str">
        <f t="shared" ca="1" si="50"/>
        <v>PROG(3)</v>
      </c>
      <c r="T110" s="33" t="str">
        <f t="shared" ca="1" si="51"/>
        <v>SINT(3)</v>
      </c>
      <c r="U110" s="33" t="str">
        <f t="shared" ca="1" si="52"/>
        <v xml:space="preserve"> </v>
      </c>
      <c r="V110" s="33" t="str">
        <f t="shared" ca="1" si="53"/>
        <v/>
      </c>
      <c r="W110" s="33" t="str">
        <f t="shared" ca="1" si="54"/>
        <v/>
      </c>
      <c r="Y110" s="4"/>
      <c r="Z110" s="4"/>
      <c r="AA110" s="4"/>
      <c r="AB110" s="4"/>
      <c r="AC110" s="4"/>
      <c r="AD110" s="4"/>
      <c r="AE110" s="4"/>
    </row>
    <row r="111" spans="2:31">
      <c r="B111" s="54" t="s">
        <v>144</v>
      </c>
      <c r="D111" s="44" t="s">
        <v>269</v>
      </c>
      <c r="E111" s="4" t="s">
        <v>204</v>
      </c>
      <c r="G111" s="4" t="str">
        <f t="shared" ca="1" si="55"/>
        <v xml:space="preserve">What a Junior Developer does                                                                                                                                                                                                                                                                                                                                                                                                               A junior developer learns on the job by delivering software components.
Junior developers:
•develop skills whilst working under supervision to deliver stories in a multidisciplinary team
•understand and are proficient in different types of testing
•are aware of but not responsible for security
•coach and mentor more junior colleagues
</v>
      </c>
      <c r="I111" s="33">
        <f t="shared" ca="1" si="42"/>
        <v>2</v>
      </c>
      <c r="K111" s="33" t="str">
        <f t="shared" ca="1" si="43"/>
        <v>AUTY(2)</v>
      </c>
      <c r="L111" s="33" t="str">
        <f t="shared" ca="1" si="44"/>
        <v>INFL(2)</v>
      </c>
      <c r="M111" s="33" t="str">
        <f t="shared" ca="1" si="45"/>
        <v>COMP(2)</v>
      </c>
      <c r="N111" s="33" t="str">
        <f t="shared" ca="1" si="46"/>
        <v>KNGE(2)</v>
      </c>
      <c r="O111" s="33" t="str">
        <f t="shared" ca="1" si="47"/>
        <v>BUSS(2)</v>
      </c>
      <c r="Q111" s="33" t="str">
        <f t="shared" ca="1" si="48"/>
        <v>USEV(2)</v>
      </c>
      <c r="R111" s="33" t="str">
        <f t="shared" ca="1" si="49"/>
        <v>SWDN(2)</v>
      </c>
      <c r="S111" s="33" t="str">
        <f t="shared" ca="1" si="50"/>
        <v>PROG(2)</v>
      </c>
      <c r="T111" s="33" t="str">
        <f t="shared" ca="1" si="51"/>
        <v>SINT(2)</v>
      </c>
      <c r="U111" s="33" t="str">
        <f t="shared" ca="1" si="52"/>
        <v xml:space="preserve"> </v>
      </c>
      <c r="V111" s="33" t="str">
        <f t="shared" ca="1" si="53"/>
        <v/>
      </c>
      <c r="W111" s="33" t="str">
        <f t="shared" ca="1" si="54"/>
        <v/>
      </c>
      <c r="Y111" s="4"/>
      <c r="Z111" s="4"/>
      <c r="AA111" s="4"/>
      <c r="AB111" s="4"/>
      <c r="AC111" s="4"/>
      <c r="AD111" s="4"/>
      <c r="AE111" s="4"/>
    </row>
    <row r="112" spans="2:31">
      <c r="B112" s="54" t="s">
        <v>144</v>
      </c>
      <c r="D112" s="44" t="s">
        <v>269</v>
      </c>
      <c r="E112" s="4" t="s">
        <v>205</v>
      </c>
      <c r="G112" s="4" t="str">
        <f t="shared" ca="1" si="55"/>
        <v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v>
      </c>
      <c r="I112" s="33">
        <f t="shared" ca="1" si="42"/>
        <v>1</v>
      </c>
      <c r="K112" s="33" t="str">
        <f t="shared" ca="1" si="43"/>
        <v>AUTY(1)</v>
      </c>
      <c r="L112" s="33" t="str">
        <f t="shared" ca="1" si="44"/>
        <v>INFL(1)</v>
      </c>
      <c r="M112" s="33" t="str">
        <f t="shared" ca="1" si="45"/>
        <v>COMP(1)</v>
      </c>
      <c r="N112" s="33" t="str">
        <f t="shared" ca="1" si="46"/>
        <v>KNGE(1)</v>
      </c>
      <c r="O112" s="33" t="str">
        <f t="shared" ca="1" si="47"/>
        <v>BUSS(1)</v>
      </c>
      <c r="Q112" s="33" t="str">
        <f t="shared" ca="1" si="48"/>
        <v>TEST(1)</v>
      </c>
      <c r="R112" s="33" t="str">
        <f t="shared" ca="1" si="49"/>
        <v>INCA(1)</v>
      </c>
      <c r="S112" s="33" t="str">
        <f t="shared" ca="1" si="50"/>
        <v xml:space="preserve"> </v>
      </c>
      <c r="T112" s="33" t="str">
        <f t="shared" ca="1" si="51"/>
        <v xml:space="preserve"> </v>
      </c>
      <c r="U112" s="33" t="str">
        <f t="shared" ca="1" si="52"/>
        <v xml:space="preserve"> </v>
      </c>
      <c r="V112" s="33" t="str">
        <f t="shared" ca="1" si="53"/>
        <v/>
      </c>
      <c r="W112" s="33" t="str">
        <f t="shared" ca="1" si="54"/>
        <v/>
      </c>
      <c r="Y112" s="4"/>
      <c r="Z112" s="4"/>
      <c r="AA112" s="4"/>
      <c r="AB112" s="4"/>
      <c r="AC112" s="4"/>
      <c r="AD112" s="4"/>
      <c r="AE112" s="4"/>
    </row>
    <row r="113" spans="2:31">
      <c r="B113" s="54" t="s">
        <v>144</v>
      </c>
      <c r="D113" s="44" t="s">
        <v>270</v>
      </c>
      <c r="E113" s="4" t="s">
        <v>206</v>
      </c>
      <c r="G113" s="4" t="str">
        <f t="shared" ca="1" si="55"/>
        <v xml:space="preserve">"What a Principal Technical Architect does                                                                                                                                                                                                                                                                                                                                                                                                               A principal technical architect leads at the highest level and is responsible for making sure the strategy is agreed and followed.
Principal technical architects:
•network and communicate with senior stakeholders across organisations and proactively seek out opportunities for digital transformation
•support multiple teams, finding and using best practice and emerging technologies
•inspire other architects and help them understand how to deliver the goals of the organisation
•are responsible for governance, solving complex and high risk issues or delivering architecture design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3" s="33">
        <f t="shared" ca="1" si="42"/>
        <v>7</v>
      </c>
      <c r="K113" s="33" t="str">
        <f t="shared" ca="1" si="43"/>
        <v>AUTY(7)</v>
      </c>
      <c r="L113" s="33" t="str">
        <f t="shared" ca="1" si="44"/>
        <v>INFL(7)</v>
      </c>
      <c r="M113" s="33" t="str">
        <f t="shared" ca="1" si="45"/>
        <v>COMP(7)</v>
      </c>
      <c r="N113" s="33" t="str">
        <f t="shared" ca="1" si="46"/>
        <v>KNGE(7)</v>
      </c>
      <c r="O113" s="33" t="str">
        <f t="shared" ca="1" si="47"/>
        <v>BUSS(7)</v>
      </c>
      <c r="Q113" s="33" t="str">
        <f t="shared" ca="1" si="48"/>
        <v>STPL(7)</v>
      </c>
      <c r="R113" s="33" t="str">
        <f t="shared" ca="1" si="49"/>
        <v>RLMT(6)</v>
      </c>
      <c r="S113" s="33" t="str">
        <f t="shared" ca="1" si="50"/>
        <v>BURM(6)</v>
      </c>
      <c r="T113" s="33" t="str">
        <f t="shared" ca="1" si="51"/>
        <v>GOVN(6) **</v>
      </c>
      <c r="U113" s="33" t="str">
        <f t="shared" ca="1" si="52"/>
        <v xml:space="preserve"> </v>
      </c>
      <c r="V113" s="33" t="str">
        <f t="shared" ca="1" si="53"/>
        <v/>
      </c>
      <c r="W113" s="33" t="str">
        <f t="shared" ca="1" si="54"/>
        <v/>
      </c>
      <c r="Y113" s="4"/>
      <c r="Z113" s="4"/>
      <c r="AA113" s="4"/>
      <c r="AB113" s="4"/>
      <c r="AC113" s="4"/>
      <c r="AD113" s="4"/>
      <c r="AE113" s="4"/>
    </row>
    <row r="114" spans="2:31">
      <c r="B114" s="54" t="s">
        <v>144</v>
      </c>
      <c r="D114" s="44" t="s">
        <v>270</v>
      </c>
      <c r="E114" s="4" t="s">
        <v>207</v>
      </c>
      <c r="G114" s="4" t="str">
        <f t="shared" ca="1" si="55"/>
        <v xml:space="preserve">What a Lead Technical Architect does                                                                                                                                                                                                                                                                                                                                                                                                               A lead technical architect works with multiple projects or teams on problems that require broad architectural thinking. They are responsible for leading the technical design of systems and services, and can justify and communicate their design decisions.
They assure other services and system quality, making sure the technical work fits into the broader strategy for government. They explore the benefits of cross-government alignment. They provide mentoring within teams and provide leadership to other architects.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v>
      </c>
      <c r="I114" s="33" t="str">
        <f t="shared" ca="1" si="42"/>
        <v xml:space="preserve">6 </v>
      </c>
      <c r="K114" s="33" t="str">
        <f t="shared" ca="1" si="43"/>
        <v>AUTY(6)</v>
      </c>
      <c r="L114" s="33" t="str">
        <f t="shared" ca="1" si="44"/>
        <v>INFL(6)</v>
      </c>
      <c r="M114" s="33" t="str">
        <f t="shared" ca="1" si="45"/>
        <v>COMP(6)</v>
      </c>
      <c r="N114" s="33" t="str">
        <f t="shared" ca="1" si="46"/>
        <v>KNGE(6)</v>
      </c>
      <c r="O114" s="33" t="str">
        <f t="shared" ca="1" si="47"/>
        <v>BUSS(6)</v>
      </c>
      <c r="Q114" s="33" t="str">
        <f t="shared" ca="1" si="48"/>
        <v>STPL(6)</v>
      </c>
      <c r="R114" s="33" t="str">
        <f t="shared" ca="1" si="49"/>
        <v>RLMT(6)</v>
      </c>
      <c r="S114" s="33" t="str">
        <f t="shared" ca="1" si="50"/>
        <v>BURM(6)</v>
      </c>
      <c r="T114" s="33" t="str">
        <f t="shared" ca="1" si="51"/>
        <v xml:space="preserve">GOVN(6) </v>
      </c>
      <c r="U114" s="33" t="str">
        <f t="shared" ca="1" si="52"/>
        <v xml:space="preserve"> </v>
      </c>
      <c r="V114" s="33" t="str">
        <f t="shared" ca="1" si="53"/>
        <v/>
      </c>
      <c r="W114" s="33" t="str">
        <f t="shared" ca="1" si="54"/>
        <v/>
      </c>
      <c r="Y114" s="4"/>
      <c r="Z114" s="4"/>
      <c r="AA114" s="4"/>
      <c r="AB114" s="4"/>
      <c r="AC114" s="4"/>
      <c r="AD114" s="4"/>
      <c r="AE114" s="4"/>
    </row>
    <row r="115" spans="2:31">
      <c r="B115" s="54" t="s">
        <v>144</v>
      </c>
      <c r="D115" s="44" t="s">
        <v>270</v>
      </c>
      <c r="E115" s="4" t="s">
        <v>199</v>
      </c>
      <c r="G115" s="4" t="str">
        <f t="shared" ca="1" si="55"/>
        <v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5" s="33">
        <f t="shared" ca="1" si="42"/>
        <v>5</v>
      </c>
      <c r="K115" s="33" t="str">
        <f t="shared" ca="1" si="43"/>
        <v>AUTY(5)</v>
      </c>
      <c r="L115" s="33" t="str">
        <f t="shared" ca="1" si="44"/>
        <v>INFL(5)</v>
      </c>
      <c r="M115" s="33" t="str">
        <f t="shared" ca="1" si="45"/>
        <v>COMP(5)</v>
      </c>
      <c r="N115" s="33" t="str">
        <f t="shared" ca="1" si="46"/>
        <v>KNGE(5)</v>
      </c>
      <c r="O115" s="33" t="str">
        <f t="shared" ca="1" si="47"/>
        <v>BUSS(5)</v>
      </c>
      <c r="Q115" s="33" t="str">
        <f t="shared" ca="1" si="48"/>
        <v>STPL(5) **</v>
      </c>
      <c r="R115" s="33" t="str">
        <f t="shared" ca="1" si="49"/>
        <v>RLMT(5)</v>
      </c>
      <c r="S115" s="33" t="str">
        <f t="shared" ca="1" si="50"/>
        <v>BURM(5)</v>
      </c>
      <c r="T115" s="33" t="str">
        <f t="shared" ca="1" si="51"/>
        <v>GOVN(5)</v>
      </c>
      <c r="U115" s="33" t="str">
        <f t="shared" ca="1" si="52"/>
        <v>ARCH(5) **</v>
      </c>
      <c r="V115" s="33" t="str">
        <f t="shared" ca="1" si="53"/>
        <v/>
      </c>
      <c r="W115" s="33" t="str">
        <f t="shared" ca="1" si="54"/>
        <v/>
      </c>
      <c r="Y115" s="4"/>
      <c r="Z115" s="4"/>
      <c r="AA115" s="4"/>
      <c r="AB115" s="4"/>
      <c r="AC115" s="4"/>
      <c r="AD115" s="4"/>
      <c r="AE115" s="4"/>
    </row>
    <row r="116" spans="2:31">
      <c r="B116" s="54" t="s">
        <v>144</v>
      </c>
      <c r="D116" s="44" t="s">
        <v>270</v>
      </c>
      <c r="E116" s="4" t="s">
        <v>208</v>
      </c>
      <c r="G116" s="4" t="str">
        <f t="shared" ca="1" si="55"/>
        <v xml:space="preserve">What a Technical Architect does                                                                                                                                                                                                                                                                                                                                                                                                               technical architect is responsible for the design and build of technical architecture.
Technical architects:
•undertake structured analysis of technical issues, translating this analysis into technical designs that describe a solution
•can be consulted on design and are capable of providing design patterns
•identify the deeper issues that need fixing
•look for opportunities to collaborate and reuse components, communicating with both technical and non-technical stakeholders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v>
      </c>
      <c r="I116" s="33">
        <f t="shared" ca="1" si="42"/>
        <v>4</v>
      </c>
      <c r="K116" s="33" t="str">
        <f t="shared" ca="1" si="43"/>
        <v>AUTY(4)</v>
      </c>
      <c r="L116" s="33" t="str">
        <f t="shared" ca="1" si="44"/>
        <v>INFL(4)</v>
      </c>
      <c r="M116" s="33" t="str">
        <f t="shared" ca="1" si="45"/>
        <v>COMP(4)</v>
      </c>
      <c r="N116" s="33" t="str">
        <f t="shared" ca="1" si="46"/>
        <v>KNGE(4)</v>
      </c>
      <c r="O116" s="33" t="str">
        <f t="shared" ca="1" si="47"/>
        <v>BUSS(4)</v>
      </c>
      <c r="Q116" s="33" t="str">
        <f t="shared" ca="1" si="48"/>
        <v>RLMT(4)</v>
      </c>
      <c r="R116" s="33" t="str">
        <f t="shared" ca="1" si="49"/>
        <v>BURM(4)</v>
      </c>
      <c r="S116" s="33" t="str">
        <f t="shared" ca="1" si="50"/>
        <v>ARCH(4)</v>
      </c>
      <c r="T116" s="33" t="str">
        <f t="shared" ca="1" si="51"/>
        <v xml:space="preserve"> </v>
      </c>
      <c r="U116" s="33" t="str">
        <f t="shared" ca="1" si="52"/>
        <v xml:space="preserve"> </v>
      </c>
      <c r="V116" s="33" t="str">
        <f t="shared" ca="1" si="53"/>
        <v/>
      </c>
      <c r="W116" s="33" t="str">
        <f t="shared" ca="1" si="54"/>
        <v/>
      </c>
      <c r="Y116" s="4"/>
      <c r="Z116" s="4"/>
      <c r="AA116" s="4"/>
      <c r="AB116" s="4"/>
      <c r="AC116" s="4"/>
      <c r="AD116" s="4"/>
      <c r="AE116" s="4"/>
    </row>
    <row r="117" spans="2:31">
      <c r="B117" s="54" t="s">
        <v>144</v>
      </c>
      <c r="D117" s="44" t="s">
        <v>270</v>
      </c>
      <c r="E117" s="4" t="s">
        <v>209</v>
      </c>
      <c r="G117" s="4" t="str">
        <f t="shared" ca="1" si="55"/>
        <v xml:space="preserve">"What a Associate Technical Architect does                                                                                                                                                                                                                                                                                                                                                                                                               An associate technical architect supports technical architects in putting forward designs as solutions to technology challenges. They will undertake a similar role to a technical architect but may do so under supervision.
They will work closely with developers when designing appropriate solutions. They must have an understanding of the overall strategy and how their work supports this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7" s="33">
        <f t="shared" ca="1" si="42"/>
        <v>3</v>
      </c>
      <c r="K117" s="33" t="str">
        <f t="shared" ca="1" si="43"/>
        <v>AUTY(3)</v>
      </c>
      <c r="L117" s="33" t="str">
        <f t="shared" ca="1" si="44"/>
        <v>INFL(3)</v>
      </c>
      <c r="M117" s="33" t="str">
        <f t="shared" ca="1" si="45"/>
        <v>COMP(3)</v>
      </c>
      <c r="N117" s="33" t="str">
        <f t="shared" ca="1" si="46"/>
        <v>KNGE(3)</v>
      </c>
      <c r="O117" s="33" t="str">
        <f t="shared" ca="1" si="47"/>
        <v>BUSS(3)</v>
      </c>
      <c r="Q117" s="33" t="str">
        <f t="shared" ca="1" si="48"/>
        <v>SWDN(3)</v>
      </c>
      <c r="R117" s="33" t="str">
        <f t="shared" ca="1" si="49"/>
        <v>HCEV(3)</v>
      </c>
      <c r="S117" s="33" t="str">
        <f t="shared" ca="1" si="50"/>
        <v>USEV(3)</v>
      </c>
      <c r="T117" s="33" t="str">
        <f t="shared" ca="1" si="51"/>
        <v xml:space="preserve"> </v>
      </c>
      <c r="U117" s="33" t="str">
        <f t="shared" ca="1" si="52"/>
        <v xml:space="preserve"> </v>
      </c>
      <c r="V117" s="33" t="str">
        <f t="shared" ca="1" si="53"/>
        <v/>
      </c>
      <c r="W117" s="33" t="str">
        <f t="shared" ca="1" si="54"/>
        <v/>
      </c>
      <c r="Y117" s="4"/>
      <c r="Z117" s="4"/>
      <c r="AA117" s="4"/>
      <c r="AB117" s="4"/>
      <c r="AC117" s="4"/>
      <c r="AD117" s="4"/>
      <c r="AE117" s="4"/>
    </row>
    <row r="118" spans="2:31">
      <c r="B118" s="55" t="s">
        <v>210</v>
      </c>
      <c r="D118" s="44" t="s">
        <v>271</v>
      </c>
      <c r="E118" s="4" t="s">
        <v>211</v>
      </c>
      <c r="G118" s="4" t="str">
        <f t="shared" ca="1" si="55"/>
        <v>What a Head of Content Design does                                                                                                                                                                                                                                                                                                                                                                                                               A head of content design is an expert practitioner with broad industry experience who can define and assure best practice while influencing, leading and mentoring others. They develop a strategy for content that meets their organisation’s objectives and lead a team capable of executing that strategy.
They work with senior stakeholders to influence organisational strategy and they prioritise and collaborate with counterpart colleagues across government. They continuously champion good content design practice within government and industry.</v>
      </c>
      <c r="I118" s="33">
        <f t="shared" ca="1" si="42"/>
        <v>6</v>
      </c>
      <c r="K118" s="33" t="str">
        <f t="shared" ca="1" si="43"/>
        <v>AUTY(6)</v>
      </c>
      <c r="L118" s="33" t="str">
        <f t="shared" ca="1" si="44"/>
        <v>INFL(6)</v>
      </c>
      <c r="M118" s="33" t="str">
        <f t="shared" ca="1" si="45"/>
        <v>COMP(6)</v>
      </c>
      <c r="N118" s="33" t="str">
        <f t="shared" ca="1" si="46"/>
        <v>KNGE(6)</v>
      </c>
      <c r="O118" s="33" t="str">
        <f t="shared" ca="1" si="47"/>
        <v>BUSS(6)</v>
      </c>
      <c r="Q118" s="33" t="str">
        <f t="shared" ca="1" si="48"/>
        <v>ICPM(6)</v>
      </c>
      <c r="R118" s="33" t="str">
        <f t="shared" ca="1" si="49"/>
        <v>INCA(6)</v>
      </c>
      <c r="S118" s="33" t="str">
        <f t="shared" ca="1" si="50"/>
        <v>RLMT(6)</v>
      </c>
      <c r="T118" s="33" t="str">
        <f t="shared" ca="1" si="51"/>
        <v xml:space="preserve"> </v>
      </c>
      <c r="U118" s="33" t="str">
        <f t="shared" ca="1" si="52"/>
        <v xml:space="preserve"> </v>
      </c>
      <c r="V118" s="33" t="str">
        <f t="shared" ca="1" si="53"/>
        <v/>
      </c>
      <c r="W118" s="33" t="str">
        <f t="shared" ca="1" si="54"/>
        <v/>
      </c>
      <c r="Y118" s="4"/>
      <c r="Z118" s="4"/>
      <c r="AA118" s="4"/>
      <c r="AB118" s="4"/>
      <c r="AC118" s="4"/>
      <c r="AD118" s="4"/>
      <c r="AE118" s="4"/>
    </row>
    <row r="119" spans="2:31">
      <c r="B119" s="55" t="s">
        <v>210</v>
      </c>
      <c r="D119" s="44" t="s">
        <v>271</v>
      </c>
      <c r="E119" s="4" t="s">
        <v>212</v>
      </c>
      <c r="G119" s="4" t="str">
        <f t="shared" ca="1" si="55"/>
        <v xml:space="preserve">What a Lead Content Designer does                                                                                                                                                                                                                                                                                                                                                                                                               A lead content designer is an expert practitioner who directs a team of content designers, and assures the quality of content design across teams and the alignment to strategy.
They work closely with service managers, programme directors and senior stakeholders to resource teams, resolve problems and develop future projects. They promote their discipline, engage with the cross-government community and keep up to date with industry changes.
</v>
      </c>
      <c r="I119" s="33" t="str">
        <f t="shared" ca="1" si="42"/>
        <v>6 or 5</v>
      </c>
      <c r="K119" s="33" t="str">
        <f t="shared" ca="1" si="43"/>
        <v>AUTY(5)</v>
      </c>
      <c r="L119" s="33" t="str">
        <f t="shared" ca="1" si="44"/>
        <v>INFL(5)</v>
      </c>
      <c r="M119" s="33" t="str">
        <f t="shared" ca="1" si="45"/>
        <v>COMP(5)</v>
      </c>
      <c r="N119" s="33" t="str">
        <f t="shared" ca="1" si="46"/>
        <v>KNGE(5)</v>
      </c>
      <c r="O119" s="33" t="str">
        <f t="shared" ca="1" si="47"/>
        <v>BUSS(5)</v>
      </c>
      <c r="Q119" s="33" t="str">
        <f t="shared" ca="1" si="48"/>
        <v>ICPM(5)</v>
      </c>
      <c r="R119" s="33" t="str">
        <f t="shared" ca="1" si="49"/>
        <v>INCA(5)</v>
      </c>
      <c r="S119" s="33" t="str">
        <f t="shared" ca="1" si="50"/>
        <v>RLMT(5)</v>
      </c>
      <c r="T119" s="33" t="str">
        <f t="shared" ca="1" si="51"/>
        <v xml:space="preserve"> </v>
      </c>
      <c r="U119" s="33" t="str">
        <f t="shared" ca="1" si="52"/>
        <v xml:space="preserve"> </v>
      </c>
      <c r="V119" s="33" t="str">
        <f t="shared" ca="1" si="53"/>
        <v/>
      </c>
      <c r="W119" s="33" t="str">
        <f t="shared" ca="1" si="54"/>
        <v/>
      </c>
      <c r="Y119" s="4"/>
      <c r="Z119" s="4"/>
      <c r="AA119" s="4"/>
      <c r="AB119" s="4"/>
      <c r="AC119" s="4"/>
      <c r="AD119" s="4"/>
      <c r="AE119" s="4"/>
    </row>
    <row r="120" spans="2:31">
      <c r="B120" s="55" t="s">
        <v>210</v>
      </c>
      <c r="D120" s="44" t="s">
        <v>271</v>
      </c>
      <c r="E120" s="4" t="s">
        <v>213</v>
      </c>
      <c r="G120" s="4" t="str">
        <f t="shared" ca="1" si="55"/>
        <v>What a Senior Content Designer does                                                                                                                                                                                                                                                                                                                                                                                                               A senior content designer is an expert practitioner who develops content strategy and solutions for large scale problems and high profile events. They take responsibility for content quality, managing small teams and mentoring content designers.
They write and map user stories, assure quality and review the work of others. They lead on cross-government content projects. They engage and contribute to the cross-government content community</v>
      </c>
      <c r="I120" s="33">
        <f t="shared" ca="1" si="42"/>
        <v>5</v>
      </c>
      <c r="K120" s="33" t="str">
        <f t="shared" ca="1" si="43"/>
        <v>AUTY(5)</v>
      </c>
      <c r="L120" s="33" t="str">
        <f t="shared" ca="1" si="44"/>
        <v>INFL(5)</v>
      </c>
      <c r="M120" s="33" t="str">
        <f t="shared" ca="1" si="45"/>
        <v>COMP(5)</v>
      </c>
      <c r="N120" s="33" t="str">
        <f t="shared" ca="1" si="46"/>
        <v>KNGE(5)</v>
      </c>
      <c r="O120" s="33" t="str">
        <f t="shared" ca="1" si="47"/>
        <v>BUSS(5)</v>
      </c>
      <c r="Q120" s="33" t="str">
        <f t="shared" ca="1" si="48"/>
        <v>ICPM(5)</v>
      </c>
      <c r="R120" s="33" t="str">
        <f t="shared" ca="1" si="49"/>
        <v>INCA(4)</v>
      </c>
      <c r="S120" s="33" t="str">
        <f t="shared" ca="1" si="50"/>
        <v>RLMT(5)</v>
      </c>
      <c r="T120" s="33" t="str">
        <f t="shared" ca="1" si="51"/>
        <v xml:space="preserve"> </v>
      </c>
      <c r="U120" s="33" t="str">
        <f t="shared" ca="1" si="52"/>
        <v xml:space="preserve"> </v>
      </c>
      <c r="V120" s="33" t="str">
        <f t="shared" ca="1" si="53"/>
        <v/>
      </c>
      <c r="W120" s="33" t="str">
        <f t="shared" ca="1" si="54"/>
        <v/>
      </c>
      <c r="Y120" s="4"/>
      <c r="Z120" s="4"/>
      <c r="AA120" s="4"/>
      <c r="AB120" s="4"/>
      <c r="AC120" s="4"/>
      <c r="AD120" s="4"/>
      <c r="AE120" s="4"/>
    </row>
    <row r="121" spans="2:31">
      <c r="B121" s="55" t="s">
        <v>210</v>
      </c>
      <c r="D121" s="44" t="s">
        <v>271</v>
      </c>
      <c r="E121" s="4" t="s">
        <v>214</v>
      </c>
      <c r="G121" s="4" t="str">
        <f t="shared" ca="1" si="55"/>
        <v>What a Content Designer does                                                                                                                                                                                                                                                                                                                                          Content designers are responsible for creating, updating and reviewing content around the end-to-end user journey and are comfortable using evidence, data and research.They build relationships across government to focus on the needs of the user and to influence stakeholders. They contribute to and use the style guides and design patterns.</v>
      </c>
      <c r="I121" s="33">
        <f t="shared" ca="1" si="42"/>
        <v>4</v>
      </c>
      <c r="K121" s="33" t="str">
        <f t="shared" ca="1" si="43"/>
        <v>AUTY(4)</v>
      </c>
      <c r="L121" s="33" t="str">
        <f t="shared" ca="1" si="44"/>
        <v>INFL(4)</v>
      </c>
      <c r="M121" s="33" t="str">
        <f t="shared" ca="1" si="45"/>
        <v>COMP(4)</v>
      </c>
      <c r="N121" s="33" t="str">
        <f t="shared" ca="1" si="46"/>
        <v>KNGE(4)</v>
      </c>
      <c r="O121" s="33" t="str">
        <f t="shared" ca="1" si="47"/>
        <v>BUSS(4)</v>
      </c>
      <c r="Q121" s="33" t="str">
        <f t="shared" ca="1" si="48"/>
        <v>ICPM(4)</v>
      </c>
      <c r="R121" s="33" t="str">
        <f t="shared" ca="1" si="49"/>
        <v>INCA(4)</v>
      </c>
      <c r="S121" s="33" t="str">
        <f t="shared" ca="1" si="50"/>
        <v>RLMT(4)</v>
      </c>
      <c r="T121" s="33" t="str">
        <f t="shared" ca="1" si="51"/>
        <v xml:space="preserve"> </v>
      </c>
      <c r="U121" s="33" t="str">
        <f t="shared" ca="1" si="52"/>
        <v xml:space="preserve"> </v>
      </c>
      <c r="V121" s="33" t="str">
        <f t="shared" ca="1" si="53"/>
        <v/>
      </c>
      <c r="W121" s="33" t="str">
        <f t="shared" ca="1" si="54"/>
        <v/>
      </c>
      <c r="Y121" s="4"/>
      <c r="Z121" s="4"/>
      <c r="AA121" s="4"/>
      <c r="AB121" s="4"/>
      <c r="AC121" s="4"/>
      <c r="AD121" s="4"/>
      <c r="AE121" s="4"/>
    </row>
    <row r="122" spans="2:31">
      <c r="B122" s="55" t="s">
        <v>210</v>
      </c>
      <c r="D122" s="44" t="s">
        <v>271</v>
      </c>
      <c r="E122" s="4" t="s">
        <v>215</v>
      </c>
      <c r="G122" s="4" t="str">
        <f t="shared" ca="1" si="55"/>
        <v>What a Junior Content Designer does                                                                                                                                                                                                                                                                                                                                                                                                               A junior content designer is a graduate with a degree in a relevant subject or an individual with some relevant work experience, or both. They can explain content decisions and work collaboratively.
They are able to work independently after being given direction by more senior content designers but they should be able to independently identify user issues and needs. They support administration, gatekeeping and publishing.</v>
      </c>
      <c r="I122" s="33">
        <f t="shared" ca="1" si="42"/>
        <v>3</v>
      </c>
      <c r="K122" s="33" t="str">
        <f t="shared" ca="1" si="43"/>
        <v>AUTY(3)</v>
      </c>
      <c r="L122" s="33" t="str">
        <f t="shared" ca="1" si="44"/>
        <v>INFL(3)</v>
      </c>
      <c r="M122" s="33" t="str">
        <f t="shared" ca="1" si="45"/>
        <v>COMP(3)</v>
      </c>
      <c r="N122" s="33" t="str">
        <f t="shared" ca="1" si="46"/>
        <v>KNGE(3)</v>
      </c>
      <c r="O122" s="33" t="str">
        <f t="shared" ca="1" si="47"/>
        <v>BUSS(3)</v>
      </c>
      <c r="Q122" s="33" t="str">
        <f t="shared" ca="1" si="48"/>
        <v>ICPM(3)</v>
      </c>
      <c r="R122" s="33" t="str">
        <f t="shared" ca="1" si="49"/>
        <v>INCA(3)</v>
      </c>
      <c r="S122" s="33" t="str">
        <f t="shared" ca="1" si="50"/>
        <v xml:space="preserve"> </v>
      </c>
      <c r="T122" s="33" t="str">
        <f t="shared" ca="1" si="51"/>
        <v xml:space="preserve"> </v>
      </c>
      <c r="U122" s="33" t="str">
        <f t="shared" ca="1" si="52"/>
        <v xml:space="preserve"> </v>
      </c>
      <c r="V122" s="33" t="str">
        <f t="shared" ca="1" si="53"/>
        <v/>
      </c>
      <c r="W122" s="33" t="str">
        <f t="shared" ca="1" si="54"/>
        <v/>
      </c>
      <c r="Y122" s="4"/>
      <c r="Z122" s="4"/>
      <c r="AA122" s="4"/>
      <c r="AB122" s="4"/>
      <c r="AC122" s="4"/>
      <c r="AD122" s="4"/>
      <c r="AE122" s="4"/>
    </row>
    <row r="123" spans="2:31">
      <c r="B123" s="55" t="s">
        <v>210</v>
      </c>
      <c r="D123" s="44" t="s">
        <v>271</v>
      </c>
      <c r="E123" s="4" t="s">
        <v>216</v>
      </c>
      <c r="G123" s="4" t="str">
        <f t="shared" ca="1" si="55"/>
        <v xml:space="preserve">What a Associate Content Designer does                                                                                                                                                                                                                                                                                                                                                                                                               An associate content designer is a trainee, entry level position. An individual needs aptitude, potential and understanding of the role. They perform basic standard checks and copy edits. They require continuous supervision.
</v>
      </c>
      <c r="I123" s="33">
        <f t="shared" ca="1" si="42"/>
        <v>2</v>
      </c>
      <c r="K123" s="33" t="str">
        <f t="shared" ca="1" si="43"/>
        <v>AUTY(2)</v>
      </c>
      <c r="L123" s="33" t="str">
        <f t="shared" ca="1" si="44"/>
        <v>INFL(2)</v>
      </c>
      <c r="M123" s="33" t="str">
        <f t="shared" ca="1" si="45"/>
        <v>COMP(2)</v>
      </c>
      <c r="N123" s="33" t="str">
        <f t="shared" ca="1" si="46"/>
        <v>KNGE(2)</v>
      </c>
      <c r="O123" s="33" t="str">
        <f t="shared" ca="1" si="47"/>
        <v>BUSS(2)</v>
      </c>
      <c r="Q123" s="33" t="str">
        <f t="shared" ca="1" si="48"/>
        <v>ICPM(2)</v>
      </c>
      <c r="R123" s="33" t="str">
        <f t="shared" ca="1" si="49"/>
        <v>INCA(2)</v>
      </c>
      <c r="S123" s="33" t="str">
        <f t="shared" ca="1" si="50"/>
        <v xml:space="preserve"> </v>
      </c>
      <c r="T123" s="33" t="str">
        <f t="shared" ca="1" si="51"/>
        <v xml:space="preserve"> </v>
      </c>
      <c r="U123" s="33" t="str">
        <f t="shared" ca="1" si="52"/>
        <v xml:space="preserve"> </v>
      </c>
      <c r="V123" s="33" t="str">
        <f t="shared" ca="1" si="53"/>
        <v/>
      </c>
      <c r="W123" s="33" t="str">
        <f t="shared" ca="1" si="54"/>
        <v/>
      </c>
      <c r="Y123" s="4"/>
      <c r="Z123" s="4"/>
      <c r="AA123" s="4"/>
      <c r="AB123" s="4"/>
      <c r="AC123" s="4"/>
      <c r="AD123" s="4"/>
      <c r="AE123" s="4"/>
    </row>
    <row r="124" spans="2:31">
      <c r="B124" s="55" t="s">
        <v>210</v>
      </c>
      <c r="D124" s="44" t="s">
        <v>272</v>
      </c>
      <c r="E124" s="4" t="s">
        <v>217</v>
      </c>
      <c r="G124" s="4" t="str">
        <f t="shared" ca="1" si="55"/>
        <v xml:space="preserve">What a head of Graphic Design does                                                                                                                                                                                                                                                                                                                                                                                                               A head of graphic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v>
      </c>
      <c r="I124" s="33">
        <f t="shared" ca="1" si="42"/>
        <v>6</v>
      </c>
      <c r="K124" s="33" t="str">
        <f t="shared" ca="1" si="43"/>
        <v>AUTY(6)</v>
      </c>
      <c r="L124" s="33" t="str">
        <f t="shared" ca="1" si="44"/>
        <v>INFl(6)</v>
      </c>
      <c r="M124" s="33" t="str">
        <f t="shared" ca="1" si="45"/>
        <v>COMP(6)</v>
      </c>
      <c r="N124" s="33" t="str">
        <f t="shared" ca="1" si="46"/>
        <v>KNGE(6)</v>
      </c>
      <c r="O124" s="33" t="str">
        <f t="shared" ca="1" si="47"/>
        <v>BUSS(6)</v>
      </c>
      <c r="Q124" s="33" t="str">
        <f t="shared" ca="1" si="48"/>
        <v>ICPM(6)</v>
      </c>
      <c r="R124" s="33" t="str">
        <f t="shared" ca="1" si="49"/>
        <v>INCA(6)</v>
      </c>
      <c r="S124" s="33" t="str">
        <f t="shared" ca="1" si="50"/>
        <v>RLMT(6)</v>
      </c>
      <c r="T124" s="33" t="str">
        <f t="shared" ca="1" si="51"/>
        <v>VISL(5)</v>
      </c>
      <c r="U124" s="33" t="str">
        <f t="shared" ca="1" si="52"/>
        <v>HCEV(6)</v>
      </c>
      <c r="V124" s="33" t="str">
        <f t="shared" ca="1" si="53"/>
        <v/>
      </c>
      <c r="W124" s="33" t="str">
        <f t="shared" ca="1" si="54"/>
        <v/>
      </c>
      <c r="Y124" s="4"/>
      <c r="Z124" s="4"/>
      <c r="AA124" s="4"/>
      <c r="AB124" s="4"/>
      <c r="AC124" s="4"/>
      <c r="AD124" s="4"/>
      <c r="AE124" s="4"/>
    </row>
    <row r="125" spans="2:31">
      <c r="B125" s="55" t="s">
        <v>210</v>
      </c>
      <c r="D125" s="44" t="s">
        <v>272</v>
      </c>
      <c r="E125" s="4" t="s">
        <v>218</v>
      </c>
      <c r="G125" s="4" t="str">
        <f t="shared" ca="1" si="55"/>
        <v xml:space="preserve">What a Lead Graphic Designer does                                                                                                                                                                                                                                                                                                                                                                                                               A lead graphic designer is an expert practitioner who influences and mentors others. They work with service managers and programme directors to develop design concepts.
They set direction, assure the quality of design delivery across teams and can lead multiple or highly complex services.
</v>
      </c>
      <c r="I125" s="33" t="str">
        <f t="shared" ca="1" si="42"/>
        <v>6 or 5</v>
      </c>
      <c r="K125" s="33" t="str">
        <f t="shared" ca="1" si="43"/>
        <v>AUTY(6)</v>
      </c>
      <c r="L125" s="33" t="str">
        <f t="shared" ca="1" si="44"/>
        <v>INFL(6)</v>
      </c>
      <c r="M125" s="33" t="str">
        <f t="shared" ca="1" si="45"/>
        <v>COMP(6)</v>
      </c>
      <c r="N125" s="33" t="str">
        <f t="shared" ca="1" si="46"/>
        <v>KNGE(6)</v>
      </c>
      <c r="O125" s="33" t="str">
        <f t="shared" ca="1" si="47"/>
        <v>BUSS(6)</v>
      </c>
      <c r="Q125" s="33" t="str">
        <f t="shared" ca="1" si="48"/>
        <v>ICPM(6)</v>
      </c>
      <c r="R125" s="33" t="str">
        <f t="shared" ca="1" si="49"/>
        <v>INCA(6)</v>
      </c>
      <c r="S125" s="33" t="str">
        <f t="shared" ca="1" si="50"/>
        <v>RLMT(5)</v>
      </c>
      <c r="T125" s="33" t="str">
        <f t="shared" ca="1" si="51"/>
        <v>VISL(5)</v>
      </c>
      <c r="U125" s="33" t="str">
        <f t="shared" ca="1" si="52"/>
        <v>HCEV(5)</v>
      </c>
      <c r="V125" s="33" t="str">
        <f t="shared" ca="1" si="53"/>
        <v/>
      </c>
      <c r="W125" s="33" t="str">
        <f t="shared" ca="1" si="54"/>
        <v/>
      </c>
      <c r="Y125" s="4"/>
      <c r="Z125" s="4"/>
      <c r="AA125" s="4"/>
      <c r="AB125" s="4"/>
      <c r="AC125" s="4"/>
      <c r="AD125" s="4"/>
      <c r="AE125" s="4"/>
    </row>
    <row r="126" spans="2:31">
      <c r="B126" s="55" t="s">
        <v>210</v>
      </c>
      <c r="D126" s="44" t="s">
        <v>272</v>
      </c>
      <c r="E126" s="4" t="s">
        <v>219</v>
      </c>
      <c r="G126" s="4" t="str">
        <f t="shared" ca="1" si="55"/>
        <v xml:space="preserve">What a Senior Graphic Designer does                                                                                                                                                                                                                                                                                                                                                                                                               A senior graphic designer is a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v>
      </c>
      <c r="I126" s="33">
        <f t="shared" ca="1" si="42"/>
        <v>5</v>
      </c>
      <c r="K126" s="33" t="str">
        <f t="shared" ca="1" si="43"/>
        <v>AUTY(5)</v>
      </c>
      <c r="L126" s="33" t="str">
        <f t="shared" ca="1" si="44"/>
        <v>INFL(5)</v>
      </c>
      <c r="M126" s="33" t="str">
        <f t="shared" ca="1" si="45"/>
        <v>COMP(5)</v>
      </c>
      <c r="N126" s="33" t="str">
        <f t="shared" ca="1" si="46"/>
        <v>KNGE(5)</v>
      </c>
      <c r="O126" s="33" t="str">
        <f t="shared" ca="1" si="47"/>
        <v>BUSS(5)</v>
      </c>
      <c r="Q126" s="33" t="str">
        <f t="shared" ca="1" si="48"/>
        <v>ICPM(5)</v>
      </c>
      <c r="R126" s="33" t="str">
        <f t="shared" ca="1" si="49"/>
        <v>VISL(5)</v>
      </c>
      <c r="S126" s="33" t="str">
        <f t="shared" ca="1" si="50"/>
        <v>RLMT(5)</v>
      </c>
      <c r="T126" s="33" t="str">
        <f t="shared" ca="1" si="51"/>
        <v xml:space="preserve"> HCEV(5)</v>
      </c>
      <c r="U126" s="33" t="str">
        <f t="shared" ca="1" si="52"/>
        <v xml:space="preserve"> </v>
      </c>
      <c r="V126" s="33" t="str">
        <f t="shared" ca="1" si="53"/>
        <v/>
      </c>
      <c r="W126" s="33" t="str">
        <f t="shared" ca="1" si="54"/>
        <v/>
      </c>
      <c r="Y126" s="4"/>
      <c r="Z126" s="4"/>
      <c r="AA126" s="4"/>
      <c r="AB126" s="4"/>
      <c r="AC126" s="4"/>
      <c r="AD126" s="4"/>
      <c r="AE126" s="4"/>
    </row>
    <row r="127" spans="2:31">
      <c r="B127" s="55" t="s">
        <v>210</v>
      </c>
      <c r="D127" s="44" t="s">
        <v>272</v>
      </c>
      <c r="E127" s="4" t="s">
        <v>220</v>
      </c>
      <c r="G127" s="4" t="str">
        <f t="shared" ca="1" si="55"/>
        <v xml:space="preserve">What a Graphic Designer does                                                                                                                                                                                                                                                                                                                                                                                                               A graphic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the quality of design delivery across teams and can lead multiple or highly complex services.
</v>
      </c>
      <c r="I127" s="33">
        <f t="shared" ca="1" si="42"/>
        <v>4</v>
      </c>
      <c r="K127" s="33" t="str">
        <f t="shared" ca="1" si="43"/>
        <v>AUTY(4)</v>
      </c>
      <c r="L127" s="33" t="str">
        <f t="shared" ca="1" si="44"/>
        <v>INFL(4)</v>
      </c>
      <c r="M127" s="33" t="str">
        <f t="shared" ca="1" si="45"/>
        <v>COMP(4)</v>
      </c>
      <c r="N127" s="33" t="str">
        <f t="shared" ca="1" si="46"/>
        <v>KNGE(4)</v>
      </c>
      <c r="O127" s="33" t="str">
        <f t="shared" ca="1" si="47"/>
        <v>BUSS(4)</v>
      </c>
      <c r="Q127" s="33" t="str">
        <f t="shared" ca="1" si="48"/>
        <v>ICPM(4)</v>
      </c>
      <c r="R127" s="33" t="str">
        <f t="shared" ca="1" si="49"/>
        <v>VISL(4)</v>
      </c>
      <c r="S127" s="33" t="str">
        <f t="shared" ca="1" si="50"/>
        <v>RLMT(4)</v>
      </c>
      <c r="T127" s="33" t="str">
        <f t="shared" ca="1" si="51"/>
        <v xml:space="preserve"> </v>
      </c>
      <c r="U127" s="33" t="str">
        <f t="shared" ca="1" si="52"/>
        <v xml:space="preserve"> </v>
      </c>
      <c r="V127" s="33" t="str">
        <f t="shared" ca="1" si="53"/>
        <v/>
      </c>
      <c r="W127" s="33" t="str">
        <f t="shared" ca="1" si="54"/>
        <v/>
      </c>
      <c r="Y127" s="4"/>
      <c r="Z127" s="4"/>
      <c r="AA127" s="4"/>
      <c r="AB127" s="4"/>
      <c r="AC127" s="4"/>
      <c r="AD127" s="4"/>
      <c r="AE127" s="4"/>
    </row>
    <row r="128" spans="2:31">
      <c r="B128" s="55" t="s">
        <v>210</v>
      </c>
      <c r="D128" s="44" t="s">
        <v>272</v>
      </c>
      <c r="E128" s="4" t="s">
        <v>221</v>
      </c>
      <c r="G128" s="4" t="str">
        <f t="shared" ca="1" si="55"/>
        <v xml:space="preserve">What a Junior Graphic Designer does                                                                                                                                                                                                                                                                                                                                                                                                               A junior graphic designer is a graduate with a degree in a relevant subject or an individual with some relevant work experience, or both. They can explain design decisions, work collaboratively and have a responsibility as part of a service.
They are able to work independently after being given direction by more senior designers but should be able to independently identify user issues and key needs.
</v>
      </c>
      <c r="I128" s="33">
        <f t="shared" ca="1" si="42"/>
        <v>3</v>
      </c>
      <c r="K128" s="33" t="str">
        <f t="shared" ca="1" si="43"/>
        <v>AUTY(3)</v>
      </c>
      <c r="L128" s="33" t="str">
        <f t="shared" ca="1" si="44"/>
        <v>INFL(3)</v>
      </c>
      <c r="M128" s="33" t="str">
        <f t="shared" ca="1" si="45"/>
        <v>COMP(3)</v>
      </c>
      <c r="N128" s="33" t="str">
        <f t="shared" ca="1" si="46"/>
        <v>KNGE(3)</v>
      </c>
      <c r="O128" s="33" t="str">
        <f t="shared" ca="1" si="47"/>
        <v>BUSS(3)</v>
      </c>
      <c r="Q128" s="33" t="str">
        <f t="shared" ca="1" si="48"/>
        <v>ICPM(3)</v>
      </c>
      <c r="R128" s="33" t="str">
        <f t="shared" ca="1" si="49"/>
        <v>INCA(3)</v>
      </c>
      <c r="S128" s="33" t="str">
        <f t="shared" ca="1" si="50"/>
        <v>HCEV(3)</v>
      </c>
      <c r="T128" s="33" t="str">
        <f t="shared" ca="1" si="51"/>
        <v xml:space="preserve"> </v>
      </c>
      <c r="U128" s="33" t="str">
        <f t="shared" ca="1" si="52"/>
        <v xml:space="preserve"> </v>
      </c>
      <c r="V128" s="33" t="str">
        <f t="shared" ca="1" si="53"/>
        <v/>
      </c>
      <c r="W128" s="33" t="str">
        <f t="shared" ca="1" si="54"/>
        <v/>
      </c>
      <c r="Y128" s="4"/>
      <c r="Z128" s="4"/>
      <c r="AA128" s="4"/>
      <c r="AB128" s="4"/>
      <c r="AC128" s="4"/>
      <c r="AD128" s="4"/>
      <c r="AE128" s="4"/>
    </row>
    <row r="129" spans="2:31">
      <c r="B129" s="55" t="s">
        <v>210</v>
      </c>
      <c r="D129" s="44" t="s">
        <v>272</v>
      </c>
      <c r="E129" s="4" t="s">
        <v>222</v>
      </c>
      <c r="G129" s="4" t="str">
        <f t="shared" ca="1" si="55"/>
        <v xml:space="preserve">What a Associate Graphic Designer does                                                                                                                                                                                                                                                                                                                                                                                                               An associate graphic designer is a trainee, entry level position. Individuals need an aptitude, potential and an understanding of the role. They require continuous supervision.
</v>
      </c>
      <c r="I129" s="33">
        <f t="shared" ca="1" si="42"/>
        <v>2</v>
      </c>
      <c r="K129" s="33" t="str">
        <f t="shared" ca="1" si="43"/>
        <v>AUTY(2)</v>
      </c>
      <c r="L129" s="33" t="str">
        <f t="shared" ca="1" si="44"/>
        <v>INFL(2)</v>
      </c>
      <c r="M129" s="33" t="str">
        <f t="shared" ca="1" si="45"/>
        <v>COMP(2)</v>
      </c>
      <c r="N129" s="33" t="str">
        <f t="shared" ca="1" si="46"/>
        <v>KNGE(2)</v>
      </c>
      <c r="O129" s="33" t="str">
        <f t="shared" ca="1" si="47"/>
        <v>BUSS(2)</v>
      </c>
      <c r="Q129" s="33" t="str">
        <f t="shared" ca="1" si="48"/>
        <v>ICPM(2)</v>
      </c>
      <c r="R129" s="33" t="str">
        <f t="shared" ca="1" si="49"/>
        <v>INCA(2)</v>
      </c>
      <c r="S129" s="33" t="str">
        <f t="shared" ca="1" si="50"/>
        <v>ASUP(2)</v>
      </c>
      <c r="T129" s="33" t="str">
        <f t="shared" ca="1" si="51"/>
        <v>ITOP(2)</v>
      </c>
      <c r="U129" s="33" t="str">
        <f t="shared" ca="1" si="52"/>
        <v xml:space="preserve"> </v>
      </c>
      <c r="V129" s="33" t="str">
        <f t="shared" ca="1" si="53"/>
        <v/>
      </c>
      <c r="W129" s="33" t="str">
        <f t="shared" ca="1" si="54"/>
        <v/>
      </c>
      <c r="Y129" s="4"/>
      <c r="Z129" s="4"/>
      <c r="AA129" s="4"/>
      <c r="AB129" s="4"/>
      <c r="AC129" s="4"/>
      <c r="AD129" s="4"/>
      <c r="AE129" s="4"/>
    </row>
    <row r="130" spans="2:31">
      <c r="B130" s="55" t="s">
        <v>210</v>
      </c>
      <c r="D130" s="44" t="s">
        <v>273</v>
      </c>
      <c r="E130" s="4" t="s">
        <v>223</v>
      </c>
      <c r="G130" s="4" t="str">
        <f t="shared" ca="1" si="55"/>
        <v xml:space="preserve"> "What a Head of Service Design does   A head of service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     </v>
      </c>
      <c r="I130" s="33">
        <f t="shared" ca="1" si="42"/>
        <v>7</v>
      </c>
      <c r="K130" s="33" t="str">
        <f t="shared" ca="1" si="43"/>
        <v>AUTY(7)</v>
      </c>
      <c r="L130" s="33" t="str">
        <f t="shared" ca="1" si="44"/>
        <v>INFL(7)</v>
      </c>
      <c r="M130" s="33" t="str">
        <f t="shared" ca="1" si="45"/>
        <v>COMP(7)</v>
      </c>
      <c r="N130" s="33" t="str">
        <f t="shared" ca="1" si="46"/>
        <v>KNGE(7)</v>
      </c>
      <c r="O130" s="33" t="str">
        <f t="shared" ca="1" si="47"/>
        <v>BUSS(7)</v>
      </c>
      <c r="Q130" s="33" t="str">
        <f t="shared" ca="1" si="48"/>
        <v>USEV(6)</v>
      </c>
      <c r="R130" s="33" t="str">
        <f t="shared" ca="1" si="49"/>
        <v>ITSP(7)</v>
      </c>
      <c r="S130" s="33" t="str">
        <f t="shared" ca="1" si="50"/>
        <v>RLMT(6)</v>
      </c>
      <c r="T130" s="33" t="str">
        <f t="shared" ca="1" si="51"/>
        <v>HCEV(6)</v>
      </c>
      <c r="U130" s="33" t="str">
        <f t="shared" ca="1" si="52"/>
        <v>BURM(7)</v>
      </c>
      <c r="V130" s="33" t="str">
        <f t="shared" ca="1" si="53"/>
        <v/>
      </c>
      <c r="W130" s="33" t="str">
        <f t="shared" ca="1" si="54"/>
        <v/>
      </c>
      <c r="Y130" s="4"/>
      <c r="Z130" s="4"/>
      <c r="AA130" s="4"/>
      <c r="AB130" s="4"/>
      <c r="AC130" s="4"/>
      <c r="AD130" s="4"/>
      <c r="AE130" s="4"/>
    </row>
    <row r="131" spans="2:31">
      <c r="B131" s="55" t="s">
        <v>210</v>
      </c>
      <c r="D131" s="44" t="s">
        <v>273</v>
      </c>
      <c r="E131" s="4" t="s">
        <v>224</v>
      </c>
      <c r="G131" s="4" t="str">
        <f t="shared" ca="1" si="55"/>
        <v xml:space="preserve">What a Lead Service Designer does                                                                                                                                                                                                                                                                                                                                                                                                               A lead service designer is an expert practitioner who influences and mentors others. They work with service managers and programme directors to develop design concepts.
They set direction, assure the quality of design delivery across teams and can lead multiple or highly complex services.
</v>
      </c>
      <c r="I131" s="33" t="str">
        <f t="shared" ca="1" si="42"/>
        <v xml:space="preserve">6 </v>
      </c>
      <c r="K131" s="33" t="str">
        <f t="shared" ca="1" si="43"/>
        <v>AUTY(6)</v>
      </c>
      <c r="L131" s="33" t="str">
        <f t="shared" ca="1" si="44"/>
        <v>INFL(6)</v>
      </c>
      <c r="M131" s="33" t="str">
        <f t="shared" ca="1" si="45"/>
        <v>COMP(6)</v>
      </c>
      <c r="N131" s="33" t="str">
        <f t="shared" ca="1" si="46"/>
        <v>KNGE(6)</v>
      </c>
      <c r="O131" s="33" t="str">
        <f t="shared" ca="1" si="47"/>
        <v>BUSS(6)</v>
      </c>
      <c r="Q131" s="33" t="str">
        <f t="shared" ca="1" si="48"/>
        <v>USEV(6)</v>
      </c>
      <c r="R131" s="33" t="str">
        <f t="shared" ca="1" si="49"/>
        <v>ITSP(6)</v>
      </c>
      <c r="S131" s="33" t="str">
        <f t="shared" ca="1" si="50"/>
        <v>RLMT(6)</v>
      </c>
      <c r="T131" s="33" t="str">
        <f t="shared" ca="1" si="51"/>
        <v>HCEV(6)</v>
      </c>
      <c r="U131" s="33" t="str">
        <f t="shared" ca="1" si="52"/>
        <v>BURM(6)</v>
      </c>
      <c r="V131" s="33" t="str">
        <f t="shared" ca="1" si="53"/>
        <v/>
      </c>
      <c r="W131" s="33" t="str">
        <f t="shared" ca="1" si="54"/>
        <v/>
      </c>
      <c r="Y131" s="4"/>
      <c r="Z131" s="4"/>
      <c r="AA131" s="4"/>
      <c r="AB131" s="4"/>
      <c r="AC131" s="4"/>
      <c r="AD131" s="4"/>
      <c r="AE131" s="4"/>
    </row>
    <row r="132" spans="2:31">
      <c r="B132" s="55" t="s">
        <v>210</v>
      </c>
      <c r="D132" s="44" t="s">
        <v>273</v>
      </c>
      <c r="E132" s="4" t="s">
        <v>225</v>
      </c>
      <c r="G132" s="4" t="str">
        <f t="shared" ca="1" si="55"/>
        <v xml:space="preserve">What a Senior Service Designer does                                                                                                                                                                                                                                                                                                                                                                                                               A senior service designer is an experienced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v>
      </c>
      <c r="I132" s="33">
        <f t="shared" ca="1" si="42"/>
        <v>5</v>
      </c>
      <c r="K132" s="33" t="str">
        <f t="shared" ca="1" si="43"/>
        <v>AUTY(5)</v>
      </c>
      <c r="L132" s="33" t="str">
        <f t="shared" ca="1" si="44"/>
        <v>INFL(5)</v>
      </c>
      <c r="M132" s="33" t="str">
        <f t="shared" ca="1" si="45"/>
        <v>COMP(5)</v>
      </c>
      <c r="N132" s="33" t="str">
        <f t="shared" ca="1" si="46"/>
        <v>KNGE(5)</v>
      </c>
      <c r="O132" s="33" t="str">
        <f t="shared" ca="1" si="47"/>
        <v>BUSS(5)</v>
      </c>
      <c r="Q132" s="33" t="str">
        <f t="shared" ca="1" si="48"/>
        <v>UNAN(5)</v>
      </c>
      <c r="R132" s="33" t="str">
        <f t="shared" ca="1" si="49"/>
        <v>BURM(5)</v>
      </c>
      <c r="S132" s="33" t="str">
        <f t="shared" ca="1" si="50"/>
        <v>RLMT(5)</v>
      </c>
      <c r="T132" s="33" t="str">
        <f t="shared" ca="1" si="51"/>
        <v xml:space="preserve"> HCEV(5)</v>
      </c>
      <c r="U132" s="33" t="str">
        <f t="shared" ca="1" si="52"/>
        <v>ITSP(5)</v>
      </c>
      <c r="V132" s="33" t="str">
        <f t="shared" ca="1" si="53"/>
        <v/>
      </c>
      <c r="W132" s="33" t="str">
        <f t="shared" ca="1" si="54"/>
        <v/>
      </c>
      <c r="Y132" s="4"/>
      <c r="Z132" s="4"/>
      <c r="AA132" s="4"/>
      <c r="AB132" s="4"/>
      <c r="AC132" s="4"/>
      <c r="AD132" s="4"/>
      <c r="AE132" s="4"/>
    </row>
    <row r="133" spans="2:31">
      <c r="B133" s="55" t="s">
        <v>210</v>
      </c>
      <c r="D133" s="44" t="s">
        <v>273</v>
      </c>
      <c r="E133" s="4" t="s">
        <v>226</v>
      </c>
      <c r="G133" s="4" t="str">
        <f t="shared" ca="1" si="55"/>
        <v xml:space="preserve">What a Service Designer does                                                                                                                                                                                                                                                                                                                                                                                                               A service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v>
      </c>
      <c r="I133" s="33">
        <f t="shared" ca="1" si="42"/>
        <v>4</v>
      </c>
      <c r="K133" s="33" t="str">
        <f t="shared" ca="1" si="43"/>
        <v>AUTY(4)</v>
      </c>
      <c r="L133" s="33" t="str">
        <f t="shared" ca="1" si="44"/>
        <v>INFL(4)</v>
      </c>
      <c r="M133" s="33" t="str">
        <f t="shared" ca="1" si="45"/>
        <v>COMP(4)</v>
      </c>
      <c r="N133" s="33" t="str">
        <f t="shared" ca="1" si="46"/>
        <v>KNGE(4)</v>
      </c>
      <c r="O133" s="33" t="str">
        <f t="shared" ca="1" si="47"/>
        <v>BUSS(4)</v>
      </c>
      <c r="Q133" s="33" t="str">
        <f t="shared" ca="1" si="48"/>
        <v>HCEV(4)</v>
      </c>
      <c r="R133" s="33" t="str">
        <f t="shared" ca="1" si="49"/>
        <v>UNAN(4)</v>
      </c>
      <c r="S133" s="33" t="str">
        <f t="shared" ca="1" si="50"/>
        <v>RLMT(4)</v>
      </c>
      <c r="T133" s="33" t="str">
        <f t="shared" ca="1" si="51"/>
        <v>BURM(4)</v>
      </c>
      <c r="U133" s="33" t="str">
        <f t="shared" ca="1" si="52"/>
        <v xml:space="preserve"> </v>
      </c>
      <c r="V133" s="33" t="str">
        <f t="shared" ca="1" si="53"/>
        <v/>
      </c>
      <c r="W133" s="33" t="str">
        <f t="shared" ca="1" si="54"/>
        <v/>
      </c>
      <c r="Y133" s="4"/>
      <c r="Z133" s="4"/>
      <c r="AA133" s="4"/>
      <c r="AB133" s="4"/>
      <c r="AC133" s="4"/>
      <c r="AD133" s="4"/>
      <c r="AE133" s="4"/>
    </row>
    <row r="134" spans="2:31">
      <c r="B134" s="55" t="s">
        <v>210</v>
      </c>
      <c r="D134" s="44" t="s">
        <v>273</v>
      </c>
      <c r="E134" s="4" t="s">
        <v>227</v>
      </c>
      <c r="G134" s="4" t="str">
        <f t="shared" ca="1" si="55"/>
        <v xml:space="preserve">What a Junior Service Designer does                                                                                                                                                                                                                                                                                                                                                                                                               Junior designers are graduates with a degree in a relevant subject or relevant work experience. They can explain design decisions, work collaboratively and have responsibility for a service.
They are able to work independently after being given direction by more senior designers but should be able to independently identify user issues and key needs.
</v>
      </c>
      <c r="I134" s="33">
        <f t="shared" ca="1" si="42"/>
        <v>3</v>
      </c>
      <c r="K134" s="33" t="str">
        <f t="shared" ca="1" si="43"/>
        <v>AUTY(3)</v>
      </c>
      <c r="L134" s="33" t="str">
        <f t="shared" ca="1" si="44"/>
        <v>INFL(3)</v>
      </c>
      <c r="M134" s="33" t="str">
        <f t="shared" ca="1" si="45"/>
        <v>COMP(3)</v>
      </c>
      <c r="N134" s="33" t="str">
        <f t="shared" ca="1" si="46"/>
        <v>KNGE(3)</v>
      </c>
      <c r="O134" s="33" t="str">
        <f t="shared" ca="1" si="47"/>
        <v>BUSS(3)</v>
      </c>
      <c r="Q134" s="33" t="str">
        <f t="shared" ca="1" si="48"/>
        <v>UNAN(3)</v>
      </c>
      <c r="R134" s="33" t="str">
        <f t="shared" ca="1" si="49"/>
        <v>USEV(3)</v>
      </c>
      <c r="S134" s="33" t="str">
        <f t="shared" ca="1" si="50"/>
        <v>HCEV(3)</v>
      </c>
      <c r="T134" s="33" t="str">
        <f t="shared" ca="1" si="51"/>
        <v xml:space="preserve"> </v>
      </c>
      <c r="U134" s="33" t="str">
        <f t="shared" ca="1" si="52"/>
        <v xml:space="preserve"> </v>
      </c>
      <c r="V134" s="33" t="str">
        <f t="shared" ca="1" si="53"/>
        <v/>
      </c>
      <c r="W134" s="33" t="str">
        <f t="shared" ca="1" si="54"/>
        <v/>
      </c>
      <c r="Y134" s="4"/>
      <c r="Z134" s="4"/>
      <c r="AA134" s="4"/>
      <c r="AB134" s="4"/>
      <c r="AC134" s="4"/>
      <c r="AD134" s="4"/>
      <c r="AE134" s="4"/>
    </row>
    <row r="135" spans="2:31">
      <c r="B135" s="55" t="s">
        <v>210</v>
      </c>
      <c r="D135" s="44" t="s">
        <v>273</v>
      </c>
      <c r="E135" s="4" t="s">
        <v>228</v>
      </c>
      <c r="G135" s="4" t="str">
        <f t="shared" ca="1" si="55"/>
        <v xml:space="preserve">What a Associate Service Designer does                                                                                                                                                                                                                                                                                                                                                                                                               Associate service designers are trainees with design aptitude, potential and an understanding of the role. They require continuous supervision. This is an entry level position.
</v>
      </c>
      <c r="I135" s="33">
        <f t="shared" ca="1" si="42"/>
        <v>2</v>
      </c>
      <c r="K135" s="33" t="str">
        <f t="shared" ca="1" si="43"/>
        <v>AUTY(2)</v>
      </c>
      <c r="L135" s="33" t="str">
        <f t="shared" ca="1" si="44"/>
        <v>INFL(2)</v>
      </c>
      <c r="M135" s="33" t="str">
        <f t="shared" ca="1" si="45"/>
        <v>COMP(2)</v>
      </c>
      <c r="N135" s="33" t="str">
        <f t="shared" ca="1" si="46"/>
        <v>KNGE(2)</v>
      </c>
      <c r="O135" s="33" t="str">
        <f t="shared" ca="1" si="47"/>
        <v>BUSS(2)</v>
      </c>
      <c r="Q135" s="33" t="str">
        <f t="shared" ca="1" si="48"/>
        <v>USEV(2)</v>
      </c>
      <c r="R135" s="33" t="str">
        <f t="shared" ca="1" si="49"/>
        <v>INCA(2)</v>
      </c>
      <c r="S135" s="33" t="str">
        <f t="shared" ca="1" si="50"/>
        <v xml:space="preserve"> </v>
      </c>
      <c r="T135" s="33" t="str">
        <f t="shared" ca="1" si="51"/>
        <v xml:space="preserve"> </v>
      </c>
      <c r="U135" s="33" t="str">
        <f t="shared" ca="1" si="52"/>
        <v xml:space="preserve"> </v>
      </c>
      <c r="V135" s="33" t="str">
        <f t="shared" ca="1" si="53"/>
        <v/>
      </c>
      <c r="W135" s="33" t="str">
        <f t="shared" ca="1" si="54"/>
        <v/>
      </c>
      <c r="Y135" s="4"/>
      <c r="Z135" s="4"/>
      <c r="AA135" s="4"/>
      <c r="AB135" s="4"/>
      <c r="AC135" s="4"/>
      <c r="AD135" s="4"/>
      <c r="AE135" s="4"/>
    </row>
    <row r="136" spans="2:31">
      <c r="B136" s="55" t="s">
        <v>210</v>
      </c>
      <c r="D136" s="44" t="s">
        <v>274</v>
      </c>
      <c r="E136" s="4" t="s">
        <v>229</v>
      </c>
      <c r="G136" s="4" t="str">
        <f t="shared" ca="1" si="55"/>
        <v xml:space="preserve">What a Content Strategist does                                                                                                                                                                                                                                                                                                                                                                                                               A content strategist is an expert practitioner in content strategy and taxonomy design. They develop governance, processes and workflows based on delivering strategy and policy intent. They manage relationships and interdependencies with other content roles.
They shape and structure the architecture of content based on user-centred design principles. They work with lead content designers to organise and manage teams to deliver outcomes.
</v>
      </c>
      <c r="I136" s="33">
        <f t="shared" ref="I136:I144" ca="1" si="56">IF(ISERROR(VLOOKUP($E136,INDIRECT("'"&amp;$D136&amp;"'!$D$1:$AZ$1000"),5,FALSE)), "No Match", VLOOKUP($E136,INDIRECT("'"&amp;$D136&amp;"'!$D$1:$AZ$1000"),5,FALSE))</f>
        <v>6</v>
      </c>
      <c r="K136" s="33" t="str">
        <f t="shared" ref="K136:K144" ca="1" si="57">IF(ISERROR(VLOOKUP($E136,INDIRECT("'"&amp;$D136&amp;"'!$D$1:$AZ$1000"),7,FALSE)), "No Match", VLOOKUP($E136,INDIRECT("'"&amp;$D136&amp;"'!$D$1:$AZ$1000"),7,FALSE))</f>
        <v>AUTY(6)</v>
      </c>
      <c r="L136" s="33" t="str">
        <f t="shared" ref="L136:L144" ca="1" si="58">IF(ISERROR(VLOOKUP($E136,INDIRECT("'"&amp;$D136&amp;"'!$D$1:$AZ$1000"),8,FALSE)), "No Match", VLOOKUP($E136,INDIRECT("'"&amp;$D136&amp;"'!$D$1:$AZ$1000"),8,FALSE))</f>
        <v>INFL(6)</v>
      </c>
      <c r="M136" s="33" t="str">
        <f t="shared" ref="M136:M144" ca="1" si="59">IF(ISERROR(VLOOKUP($E136,INDIRECT("'"&amp;$D136&amp;"'!$D$1:$AZ$1000"),9,FALSE)), "No Match", VLOOKUP($E136,INDIRECT("'"&amp;$D136&amp;"'!$D$1:$AZ$1000"),9,FALSE))</f>
        <v>COMP(6)</v>
      </c>
      <c r="N136" s="33" t="str">
        <f t="shared" ref="N136:N144" ca="1" si="60">IF(ISERROR(VLOOKUP($E136,INDIRECT("'"&amp;$D136&amp;"'!$D$1:$AZ$1000"),10,FALSE)), "No Match", VLOOKUP($E136,INDIRECT("'"&amp;$D136&amp;"'!$D$1:$AZ$1000"),10,FALSE))</f>
        <v>KNGE(6)</v>
      </c>
      <c r="O136" s="33" t="str">
        <f t="shared" ref="O136:O144" ca="1" si="61">IF(ISERROR(VLOOKUP($E136,INDIRECT("'"&amp;$D136&amp;"'!$D$1:$AZ$1000"),11,FALSE)), "No Match", VLOOKUP($E136,INDIRECT("'"&amp;$D136&amp;"'!$D$1:$AZ$1000"),11,FALSE))</f>
        <v>BUSS(6)</v>
      </c>
      <c r="Q136" s="33" t="str">
        <f t="shared" ref="Q136:Q144" ca="1" si="62">IF(ISERROR(VLOOKUP($E136,INDIRECT("'"&amp;$D136&amp;"'!$D$1:$AZ$1000"),13,FALSE)),"No Match",IF(VLOOKUP($E136,INDIRECT("'"&amp;$D136&amp;"'!$D$1:$AZ$1000"),13,FALSE)="","",VLOOKUP($E136,INDIRECT("'"&amp;$D136&amp;"'!$D$1:$AZ$1000"),13,FALSE)))</f>
        <v>INCA(6)</v>
      </c>
      <c r="R136" s="33" t="str">
        <f t="shared" ref="R136:R144" ca="1" si="63">IF(ISERROR(VLOOKUP($E136,INDIRECT("'"&amp;$D136&amp;"'!$D$1:$AZ$1000"),14,FALSE)),"No Match",IF(VLOOKUP($E136,INDIRECT("'"&amp;$D136&amp;"'!$D$1:$AZ$1000"),14,FALSE)="","",VLOOKUP($E136,INDIRECT("'"&amp;$D136&amp;"'!$D$1:$AZ$1000"),14,FALSE)))</f>
        <v>RLMT(6)</v>
      </c>
      <c r="S136" s="33" t="str">
        <f t="shared" ref="S136:S144" ca="1" si="64">IF(ISERROR(VLOOKUP($E136,INDIRECT("'"&amp;$D136&amp;"'!$D$1:$AZ$1000"),15,FALSE)),"No Match",IF(VLOOKUP($E136,INDIRECT("'"&amp;$D136&amp;"'!$D$1:$AZ$1000"),15,FALSE)="","",VLOOKUP($E136,INDIRECT("'"&amp;$D136&amp;"'!$D$1:$AZ$1000"),15,FALSE)))</f>
        <v>ICPM(6)</v>
      </c>
      <c r="T136" s="33" t="str">
        <f t="shared" ref="T136:T144" ca="1" si="65">IF(ISERROR(VLOOKUP($E136,INDIRECT("'"&amp;$D136&amp;"'!$D$1:$AZ$1000"),16,FALSE)),"No Match",IF(VLOOKUP($E136,INDIRECT("'"&amp;$D136&amp;"'!$D$1:$AZ$1000"),16,FALSE)="","",VLOOKUP($E136,INDIRECT("'"&amp;$D136&amp;"'!$D$1:$AZ$1000"),16,FALSE)))</f>
        <v xml:space="preserve"> </v>
      </c>
      <c r="U136" s="33" t="str">
        <f t="shared" ref="U136:U144" ca="1" si="66">IF(ISERROR(VLOOKUP($E136,INDIRECT("'"&amp;$D136&amp;"'!$D$1:$AZ$1000"),17,FALSE)),"No Match",IF(VLOOKUP($E136,INDIRECT("'"&amp;$D136&amp;"'!$D$1:$AZ$1000"),17,FALSE)="","",VLOOKUP($E136,INDIRECT("'"&amp;$D136&amp;"'!$D$1:$AZ$1000"),17,FALSE)))</f>
        <v/>
      </c>
      <c r="V136" s="33" t="str">
        <f t="shared" ref="V136:V144" ca="1" si="67">IF(ISERROR(VLOOKUP($E136,INDIRECT("'"&amp;$D136&amp;"'!$D$1:$AZ$1000"),18,FALSE)),"No Match",IF(VLOOKUP($E136,INDIRECT("'"&amp;$D136&amp;"'!$D$1:$AZ$1000"),18,FALSE)="","",VLOOKUP($E136,INDIRECT("'"&amp;$D136&amp;"'!$D$1:$AZ$1000"),18,FALSE)))</f>
        <v/>
      </c>
      <c r="W136" s="33" t="str">
        <f t="shared" ref="W136:W144" ca="1" si="68">IF(ISERROR(VLOOKUP($E136,INDIRECT("'"&amp;$D136&amp;"'!$D$1:$AZ$1000"),19,FALSE)),"No Match",IF(VLOOKUP($E136,INDIRECT("'"&amp;$D136&amp;"'!$D$1:$AZ$1000"),19,FALSE)="","",VLOOKUP($E136,INDIRECT("'"&amp;$D136&amp;"'!$D$1:$AZ$1000"),19,FALSE)))</f>
        <v/>
      </c>
      <c r="Y136" s="4"/>
      <c r="Z136" s="4"/>
      <c r="AA136" s="4"/>
      <c r="AB136" s="4"/>
      <c r="AC136" s="4"/>
      <c r="AD136" s="4"/>
      <c r="AE136" s="4"/>
    </row>
    <row r="137" spans="2:31">
      <c r="B137" s="55" t="s">
        <v>210</v>
      </c>
      <c r="D137" s="44" t="s">
        <v>274</v>
      </c>
      <c r="E137" s="4" t="s">
        <v>230</v>
      </c>
      <c r="G137" s="4" t="str">
        <f t="shared" ref="G137:G144" ca="1" si="69">IF(ISERROR(VLOOKUP($E137,INDIRECT("'"&amp;D137&amp;"'!$D$1:$AZ$1000"),3,FALSE)), "No Match", VLOOKUP($E137,INDIRECT("'"&amp;D137&amp;"'!$D$1:$AZ$1000"),3,FALSE))</f>
        <v xml:space="preserve">What a Lead Technical Writer does                                                                                                                                                                                                                                                                                                                                                                                                               A lead technical writer is an expert practitioner who directs a team of technical writers, and assures the quality of technical writing across teams and the alignment to strategy.
They standardise tools and ways of communicating along with processes. They work closely with service managers, technology leaders and senior stakeholders to resource teams and resolve problems. They promote their discipline, engage with the cross-government community and keep up to date with industry changes.
</v>
      </c>
      <c r="I137" s="33">
        <f t="shared" ca="1" si="56"/>
        <v>0</v>
      </c>
      <c r="K137" s="33" t="str">
        <f t="shared" ca="1" si="57"/>
        <v>AUTY(6)</v>
      </c>
      <c r="L137" s="33" t="str">
        <f t="shared" ca="1" si="58"/>
        <v>INFL(6)</v>
      </c>
      <c r="M137" s="33" t="str">
        <f t="shared" ca="1" si="59"/>
        <v>COMP(6)</v>
      </c>
      <c r="N137" s="33" t="str">
        <f t="shared" ca="1" si="60"/>
        <v>KNGE(6)</v>
      </c>
      <c r="O137" s="33" t="str">
        <f t="shared" ca="1" si="61"/>
        <v>BUSS(6)</v>
      </c>
      <c r="Q137" s="33" t="str">
        <f t="shared" ca="1" si="62"/>
        <v>INCA(6)</v>
      </c>
      <c r="R137" s="33" t="str">
        <f t="shared" ca="1" si="63"/>
        <v>RLMT(7)</v>
      </c>
      <c r="S137" s="33" t="str">
        <f t="shared" ca="1" si="64"/>
        <v>ICPM(6)</v>
      </c>
      <c r="T137" s="33" t="str">
        <f t="shared" ca="1" si="65"/>
        <v xml:space="preserve"> </v>
      </c>
      <c r="U137" s="33" t="str">
        <f t="shared" ca="1" si="66"/>
        <v/>
      </c>
      <c r="V137" s="33" t="str">
        <f t="shared" ca="1" si="67"/>
        <v/>
      </c>
      <c r="W137" s="33" t="str">
        <f t="shared" ca="1" si="68"/>
        <v/>
      </c>
      <c r="Y137" s="4"/>
      <c r="Z137" s="4"/>
      <c r="AA137" s="4"/>
      <c r="AB137" s="4"/>
      <c r="AC137" s="4"/>
      <c r="AD137" s="4"/>
      <c r="AE137" s="4"/>
    </row>
    <row r="138" spans="2:31">
      <c r="B138" s="55" t="s">
        <v>210</v>
      </c>
      <c r="D138" s="44" t="s">
        <v>274</v>
      </c>
      <c r="E138" s="4" t="s">
        <v>231</v>
      </c>
      <c r="G138" s="4" t="str">
        <f t="shared" ca="1" si="69"/>
        <v xml:space="preserve">What a Technical Writer does                                                                                                                                                                                                                                                                                                                                                                                                               A technical writer is an expert practitioner who has a deep understanding of technology and the needs of technologists. They take a user-centred approach to explaining how to use government products and services to a technical audience, focusing on specialist content and software documentation.
They write blog posts for or on behalf of the technical community. They engage and contribute to the cross-government technical writing and content communities
</v>
      </c>
      <c r="I138" s="33">
        <f t="shared" ca="1" si="56"/>
        <v>7</v>
      </c>
      <c r="K138" s="33" t="str">
        <f t="shared" ca="1" si="57"/>
        <v>AUTY(5)</v>
      </c>
      <c r="L138" s="33" t="str">
        <f t="shared" ca="1" si="58"/>
        <v>INFL(5)</v>
      </c>
      <c r="M138" s="33" t="str">
        <f t="shared" ca="1" si="59"/>
        <v>COMP(5)</v>
      </c>
      <c r="N138" s="33" t="str">
        <f t="shared" ca="1" si="60"/>
        <v>KNGE(5)</v>
      </c>
      <c r="O138" s="33" t="str">
        <f t="shared" ca="1" si="61"/>
        <v>BUSS(5)</v>
      </c>
      <c r="Q138" s="33" t="str">
        <f t="shared" ca="1" si="62"/>
        <v>INCA(5)</v>
      </c>
      <c r="R138" s="33" t="str">
        <f t="shared" ca="1" si="63"/>
        <v>RLMT(5)</v>
      </c>
      <c r="S138" s="33" t="str">
        <f t="shared" ca="1" si="64"/>
        <v>ICPM(5)</v>
      </c>
      <c r="T138" s="33" t="str">
        <f t="shared" ca="1" si="65"/>
        <v xml:space="preserve"> </v>
      </c>
      <c r="U138" s="33" t="str">
        <f t="shared" ca="1" si="66"/>
        <v/>
      </c>
      <c r="V138" s="33" t="str">
        <f t="shared" ca="1" si="67"/>
        <v/>
      </c>
      <c r="W138" s="33" t="str">
        <f t="shared" ca="1" si="68"/>
        <v/>
      </c>
      <c r="Y138" s="4"/>
      <c r="Z138" s="4"/>
      <c r="AA138" s="4"/>
      <c r="AB138" s="4"/>
      <c r="AC138" s="4"/>
      <c r="AD138" s="4"/>
      <c r="AE138" s="4"/>
    </row>
    <row r="139" spans="2:31">
      <c r="B139" s="55" t="s">
        <v>210</v>
      </c>
      <c r="D139" s="44" t="s">
        <v>275</v>
      </c>
      <c r="E139" s="4" t="s">
        <v>232</v>
      </c>
      <c r="G139" s="4" t="str">
        <f t="shared" ca="1" si="69"/>
        <v xml:space="preserve"> ""What a Head of User Research does
A head of user research leads user researchers in an organisation and attracts and builds talent. They are an expert practitioner who can define and assure best practice, influence organisational strategy and priorities, and collaborate with colleagues across government.
"					"     </v>
      </c>
      <c r="I139" s="33" t="str">
        <f t="shared" ca="1" si="56"/>
        <v>7/6</v>
      </c>
      <c r="K139" s="33" t="str">
        <f t="shared" ca="1" si="57"/>
        <v>AUTY(7)</v>
      </c>
      <c r="L139" s="33" t="str">
        <f t="shared" ca="1" si="58"/>
        <v>INFL(7)</v>
      </c>
      <c r="M139" s="33" t="str">
        <f t="shared" ca="1" si="59"/>
        <v>COMP(7)</v>
      </c>
      <c r="N139" s="33" t="str">
        <f t="shared" ca="1" si="60"/>
        <v>KNGE(7)</v>
      </c>
      <c r="O139" s="33" t="str">
        <f t="shared" ca="1" si="61"/>
        <v>BUSS(7)</v>
      </c>
      <c r="Q139" s="33" t="str">
        <f t="shared" ca="1" si="62"/>
        <v>USEV(6)</v>
      </c>
      <c r="R139" s="33" t="str">
        <f t="shared" ca="1" si="63"/>
        <v>URCH(6)</v>
      </c>
      <c r="S139" s="33" t="str">
        <f t="shared" ca="1" si="64"/>
        <v>HCEV(6)</v>
      </c>
      <c r="T139" s="33" t="str">
        <f t="shared" ca="1" si="65"/>
        <v>INAN(7)</v>
      </c>
      <c r="U139" s="33" t="str">
        <f t="shared" ca="1" si="66"/>
        <v xml:space="preserve"> </v>
      </c>
      <c r="V139" s="33" t="str">
        <f t="shared" ca="1" si="67"/>
        <v/>
      </c>
      <c r="W139" s="33" t="str">
        <f t="shared" ca="1" si="68"/>
        <v/>
      </c>
      <c r="Y139" s="4"/>
      <c r="Z139" s="4"/>
      <c r="AA139" s="4"/>
      <c r="AB139" s="4"/>
      <c r="AC139" s="4"/>
      <c r="AD139" s="4"/>
      <c r="AE139" s="4"/>
    </row>
    <row r="140" spans="2:31">
      <c r="B140" s="55" t="s">
        <v>210</v>
      </c>
      <c r="D140" s="44" t="s">
        <v>275</v>
      </c>
      <c r="E140" s="4" t="s">
        <v>234</v>
      </c>
      <c r="G140" s="4" t="str">
        <f t="shared" ca="1" si="69"/>
        <v>What a Lead User Researcher does
A lead user researcher is an expert practitioner, leading and aligning user research activities across several teams. They ensure that teams take a user centred, evidence based approach to service design and delivery. They develop and assure good user research practice.</v>
      </c>
      <c r="I140" s="33" t="str">
        <f t="shared" ca="1" si="56"/>
        <v xml:space="preserve">6 </v>
      </c>
      <c r="K140" s="33" t="str">
        <f t="shared" ca="1" si="57"/>
        <v>AUTY(6)</v>
      </c>
      <c r="L140" s="33" t="str">
        <f t="shared" ca="1" si="58"/>
        <v>INFL(6)</v>
      </c>
      <c r="M140" s="33" t="str">
        <f t="shared" ca="1" si="59"/>
        <v>COMP(6)</v>
      </c>
      <c r="N140" s="33" t="str">
        <f t="shared" ca="1" si="60"/>
        <v>KNGE(6)</v>
      </c>
      <c r="O140" s="33" t="str">
        <f t="shared" ca="1" si="61"/>
        <v>BUSS(6)</v>
      </c>
      <c r="Q140" s="33" t="str">
        <f t="shared" ca="1" si="62"/>
        <v>USEV(6)</v>
      </c>
      <c r="R140" s="33" t="str">
        <f t="shared" ca="1" si="63"/>
        <v>URCH(6)</v>
      </c>
      <c r="S140" s="33" t="str">
        <f t="shared" ca="1" si="64"/>
        <v>HCEV(6)</v>
      </c>
      <c r="T140" s="33" t="str">
        <f t="shared" ca="1" si="65"/>
        <v>INAN(6)</v>
      </c>
      <c r="U140" s="33" t="str">
        <f t="shared" ca="1" si="66"/>
        <v xml:space="preserve"> </v>
      </c>
      <c r="V140" s="33" t="str">
        <f t="shared" ca="1" si="67"/>
        <v/>
      </c>
      <c r="W140" s="33" t="str">
        <f t="shared" ca="1" si="68"/>
        <v/>
      </c>
      <c r="Y140" s="4"/>
      <c r="Z140" s="4"/>
      <c r="AA140" s="4"/>
      <c r="AB140" s="4"/>
      <c r="AC140" s="4"/>
      <c r="AD140" s="4"/>
      <c r="AE140" s="4"/>
    </row>
    <row r="141" spans="2:31">
      <c r="B141" s="55" t="s">
        <v>210</v>
      </c>
      <c r="D141" s="44" t="s">
        <v>275</v>
      </c>
      <c r="E141" s="4" t="s">
        <v>235</v>
      </c>
      <c r="G141" s="4" t="str">
        <f t="shared" ca="1" si="69"/>
        <v>What a Senior User Researcher does
A senior user researcher is an experienced practitioner who is able to plan and lead user research activities on larger teams and more complex services. They build user centred practices in new teams, and align user research activities with wider plans to inform service proposition. They may supervise and develop other user researchers to assure and improve research practice.</v>
      </c>
      <c r="I141" s="33">
        <f t="shared" ca="1" si="56"/>
        <v>5</v>
      </c>
      <c r="K141" s="33" t="str">
        <f t="shared" ca="1" si="57"/>
        <v>AUTY(5)</v>
      </c>
      <c r="L141" s="33" t="str">
        <f t="shared" ca="1" si="58"/>
        <v>INFL(5)</v>
      </c>
      <c r="M141" s="33" t="str">
        <f t="shared" ca="1" si="59"/>
        <v>COMP(5)</v>
      </c>
      <c r="N141" s="33" t="str">
        <f t="shared" ca="1" si="60"/>
        <v>KNGE(5)</v>
      </c>
      <c r="O141" s="33" t="str">
        <f t="shared" ca="1" si="61"/>
        <v>BUSS(5)</v>
      </c>
      <c r="Q141" s="33" t="str">
        <f t="shared" ca="1" si="62"/>
        <v>USEV(5)</v>
      </c>
      <c r="R141" s="33" t="str">
        <f t="shared" ca="1" si="63"/>
        <v>URCH(5)</v>
      </c>
      <c r="S141" s="33" t="str">
        <f t="shared" ca="1" si="64"/>
        <v>INAN(5)</v>
      </c>
      <c r="T141" s="33" t="str">
        <f t="shared" ca="1" si="65"/>
        <v xml:space="preserve"> </v>
      </c>
      <c r="U141" s="33" t="str">
        <f t="shared" ca="1" si="66"/>
        <v xml:space="preserve"> </v>
      </c>
      <c r="V141" s="33" t="str">
        <f t="shared" ca="1" si="67"/>
        <v/>
      </c>
      <c r="W141" s="33" t="str">
        <f t="shared" ca="1" si="68"/>
        <v/>
      </c>
      <c r="Y141" s="4"/>
      <c r="Z141" s="4"/>
      <c r="AA141" s="4"/>
      <c r="AB141" s="4"/>
      <c r="AC141" s="4"/>
      <c r="AD141" s="4"/>
      <c r="AE141" s="4"/>
    </row>
    <row r="142" spans="2:31">
      <c r="B142" s="55" t="s">
        <v>210</v>
      </c>
      <c r="D142" s="44" t="s">
        <v>275</v>
      </c>
      <c r="E142" s="4" t="s">
        <v>236</v>
      </c>
      <c r="G142" s="4" t="str">
        <f t="shared" ca="1" si="69"/>
        <v>What a User Researcher does
A user researcher is embedded in a multi-disciplinary team and responsible for planning and carrying out user research activities. They are able to work independently on a team.</v>
      </c>
      <c r="I142" s="33">
        <f t="shared" ca="1" si="56"/>
        <v>4</v>
      </c>
      <c r="K142" s="33" t="str">
        <f t="shared" ca="1" si="57"/>
        <v>AUTY(4)</v>
      </c>
      <c r="L142" s="33" t="str">
        <f t="shared" ca="1" si="58"/>
        <v>INFL(4)</v>
      </c>
      <c r="M142" s="33" t="str">
        <f t="shared" ca="1" si="59"/>
        <v>COMP(4)</v>
      </c>
      <c r="N142" s="33" t="str">
        <f t="shared" ca="1" si="60"/>
        <v>KNGE(4)</v>
      </c>
      <c r="O142" s="33" t="str">
        <f t="shared" ca="1" si="61"/>
        <v>BUSS(4)</v>
      </c>
      <c r="Q142" s="33" t="str">
        <f t="shared" ca="1" si="62"/>
        <v>USEV(4)</v>
      </c>
      <c r="R142" s="33" t="str">
        <f t="shared" ca="1" si="63"/>
        <v>URCH(4)</v>
      </c>
      <c r="S142" s="33" t="str">
        <f t="shared" ca="1" si="64"/>
        <v>INAN(4)</v>
      </c>
      <c r="T142" s="33" t="str">
        <f t="shared" ca="1" si="65"/>
        <v xml:space="preserve"> </v>
      </c>
      <c r="U142" s="33" t="str">
        <f t="shared" ca="1" si="66"/>
        <v xml:space="preserve"> </v>
      </c>
      <c r="V142" s="33" t="str">
        <f t="shared" ca="1" si="67"/>
        <v/>
      </c>
      <c r="W142" s="33" t="str">
        <f t="shared" ca="1" si="68"/>
        <v/>
      </c>
      <c r="Y142" s="4"/>
      <c r="Z142" s="4"/>
      <c r="AA142" s="4"/>
      <c r="AB142" s="4"/>
      <c r="AC142" s="4"/>
      <c r="AD142" s="4"/>
      <c r="AE142" s="4"/>
    </row>
    <row r="143" spans="2:31">
      <c r="B143" s="55" t="s">
        <v>210</v>
      </c>
      <c r="D143" s="44" t="s">
        <v>275</v>
      </c>
      <c r="E143" s="4" t="s">
        <v>237</v>
      </c>
      <c r="G143" s="4" t="str">
        <f t="shared" ca="1" si="69"/>
        <v xml:space="preserve">
What a Junior User Researcher does
A junior user researcher is embedded in a multi-disciplinary team to carry out user research activities. They have some practical experience, but need regular guidance and training to produce their best work and develop their skills. They work in combination with a more senior user researcher.
</v>
      </c>
      <c r="I143" s="33">
        <f t="shared" ca="1" si="56"/>
        <v>3</v>
      </c>
      <c r="K143" s="33" t="str">
        <f t="shared" ca="1" si="57"/>
        <v>AUTY(3)</v>
      </c>
      <c r="L143" s="33" t="str">
        <f t="shared" ca="1" si="58"/>
        <v>INFL(3)</v>
      </c>
      <c r="M143" s="33" t="str">
        <f t="shared" ca="1" si="59"/>
        <v>COMP(3)</v>
      </c>
      <c r="N143" s="33" t="str">
        <f t="shared" ca="1" si="60"/>
        <v>KNGE(3)</v>
      </c>
      <c r="O143" s="33" t="str">
        <f t="shared" ca="1" si="61"/>
        <v>BUSS(3)</v>
      </c>
      <c r="Q143" s="33" t="str">
        <f t="shared" ca="1" si="62"/>
        <v>USEV(3)</v>
      </c>
      <c r="R143" s="33" t="str">
        <f t="shared" ca="1" si="63"/>
        <v>URCH(3)</v>
      </c>
      <c r="S143" s="33" t="str">
        <f t="shared" ca="1" si="64"/>
        <v>INAN(3)</v>
      </c>
      <c r="T143" s="33" t="str">
        <f t="shared" ca="1" si="65"/>
        <v xml:space="preserve"> </v>
      </c>
      <c r="U143" s="33" t="str">
        <f t="shared" ca="1" si="66"/>
        <v xml:space="preserve"> </v>
      </c>
      <c r="V143" s="33" t="str">
        <f t="shared" ca="1" si="67"/>
        <v/>
      </c>
      <c r="W143" s="33" t="str">
        <f t="shared" ca="1" si="68"/>
        <v/>
      </c>
      <c r="Y143" s="4"/>
      <c r="Z143" s="4"/>
      <c r="AA143" s="4"/>
      <c r="AB143" s="4"/>
      <c r="AC143" s="4"/>
      <c r="AD143" s="4"/>
      <c r="AE143" s="4"/>
    </row>
    <row r="144" spans="2:31">
      <c r="B144" s="55" t="s">
        <v>210</v>
      </c>
      <c r="D144" s="44" t="s">
        <v>275</v>
      </c>
      <c r="E144" s="4" t="s">
        <v>238</v>
      </c>
      <c r="G144" s="4" t="str">
        <f t="shared" ca="1" si="69"/>
        <v xml:space="preserve">What a Associate User Researcher does
An associate user researcher is an entry level in user research. They are individuals who have an understanding of the role and show potential. They need continual guidance and training to produce good work and develop their skills. They work in combination with a more senior user researcher.
</v>
      </c>
      <c r="I144" s="33">
        <f t="shared" ca="1" si="56"/>
        <v>2</v>
      </c>
      <c r="K144" s="33" t="str">
        <f t="shared" ca="1" si="57"/>
        <v>AUTY(2)</v>
      </c>
      <c r="L144" s="33" t="str">
        <f t="shared" ca="1" si="58"/>
        <v>INFL(2)</v>
      </c>
      <c r="M144" s="33" t="str">
        <f t="shared" ca="1" si="59"/>
        <v>COMP(2)</v>
      </c>
      <c r="N144" s="33" t="str">
        <f t="shared" ca="1" si="60"/>
        <v>KNGE(2)</v>
      </c>
      <c r="O144" s="33" t="str">
        <f t="shared" ca="1" si="61"/>
        <v>BUSS(2)</v>
      </c>
      <c r="Q144" s="33" t="str">
        <f t="shared" ca="1" si="62"/>
        <v>USEV(2)</v>
      </c>
      <c r="R144" s="33" t="str">
        <f t="shared" ca="1" si="63"/>
        <v>RSCH(2)</v>
      </c>
      <c r="S144" s="33" t="str">
        <f t="shared" ca="1" si="64"/>
        <v xml:space="preserve"> </v>
      </c>
      <c r="T144" s="33" t="str">
        <f t="shared" ca="1" si="65"/>
        <v xml:space="preserve"> </v>
      </c>
      <c r="U144" s="33" t="str">
        <f t="shared" ca="1" si="66"/>
        <v xml:space="preserve"> </v>
      </c>
      <c r="V144" s="33" t="str">
        <f t="shared" ca="1" si="67"/>
        <v/>
      </c>
      <c r="W144" s="33" t="str">
        <f t="shared" ca="1" si="68"/>
        <v/>
      </c>
      <c r="Y144" s="4"/>
      <c r="Z144" s="4"/>
      <c r="AA144" s="4"/>
      <c r="AB144" s="4"/>
      <c r="AC144" s="4"/>
      <c r="AD144" s="4"/>
      <c r="AE144" s="4"/>
    </row>
    <row r="146" spans="5:5">
      <c r="E146" s="58" t="str">
        <f>COUNTA(E8:E144) &amp; " DDaT Roles"</f>
        <v>137 DDaT Roles</v>
      </c>
    </row>
  </sheetData>
  <mergeCells count="3">
    <mergeCell ref="K5:O5"/>
    <mergeCell ref="Q5:W5"/>
    <mergeCell ref="Y5:AE5"/>
  </mergeCells>
  <pageMargins left="0.7" right="0.7" top="0.75" bottom="0.75" header="0.3" footer="0.3"/>
  <pageSetup paperSize="8" scale="52" fitToHeight="2" orientation="landscape" horizontalDpi="0" verticalDpi="0" copies="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FEE1-2400-2A40-BAAC-9A9B8900C027}">
  <dimension ref="B8:AS27"/>
  <sheetViews>
    <sheetView zoomScale="75"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96</v>
      </c>
      <c r="D12" s="63" t="s">
        <v>119</v>
      </c>
      <c r="E12" s="64"/>
      <c r="F12" s="13" t="s">
        <v>355</v>
      </c>
      <c r="H12" s="14">
        <v>6</v>
      </c>
      <c r="J12" s="15" t="s">
        <v>5</v>
      </c>
      <c r="K12" s="15" t="s">
        <v>6</v>
      </c>
      <c r="L12" s="15" t="s">
        <v>7</v>
      </c>
      <c r="M12" s="15" t="s">
        <v>8</v>
      </c>
      <c r="N12" s="15" t="s">
        <v>9</v>
      </c>
      <c r="P12" s="15" t="s">
        <v>311</v>
      </c>
      <c r="Q12" s="15" t="s">
        <v>331</v>
      </c>
      <c r="R12" s="15" t="s">
        <v>356</v>
      </c>
      <c r="S12" s="15" t="s">
        <v>47</v>
      </c>
      <c r="T12" s="15" t="s">
        <v>47</v>
      </c>
      <c r="U12" s="15"/>
      <c r="V12" s="15"/>
    </row>
    <row r="13" spans="2:45" ht="219" customHeight="1">
      <c r="B13" s="13" t="s">
        <v>96</v>
      </c>
      <c r="D13" s="16" t="s">
        <v>120</v>
      </c>
      <c r="F13" s="13" t="s">
        <v>357</v>
      </c>
      <c r="G13" s="17"/>
      <c r="H13" s="18" t="s">
        <v>109</v>
      </c>
      <c r="I13" s="17"/>
      <c r="J13" s="19" t="s">
        <v>16</v>
      </c>
      <c r="K13" s="19" t="s">
        <v>17</v>
      </c>
      <c r="L13" s="19" t="s">
        <v>18</v>
      </c>
      <c r="M13" s="19" t="s">
        <v>19</v>
      </c>
      <c r="N13" s="19" t="s">
        <v>20</v>
      </c>
      <c r="O13" s="17"/>
      <c r="P13" s="13" t="s">
        <v>311</v>
      </c>
      <c r="Q13" s="13" t="s">
        <v>327</v>
      </c>
      <c r="R13" s="13" t="s">
        <v>356</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96</v>
      </c>
      <c r="D14" s="16" t="s">
        <v>121</v>
      </c>
      <c r="F14" s="13" t="s">
        <v>358</v>
      </c>
      <c r="H14" s="14">
        <v>4</v>
      </c>
      <c r="I14" s="7"/>
      <c r="J14" s="15" t="s">
        <v>26</v>
      </c>
      <c r="K14" s="15" t="s">
        <v>27</v>
      </c>
      <c r="L14" s="15" t="s">
        <v>28</v>
      </c>
      <c r="M14" s="15" t="s">
        <v>29</v>
      </c>
      <c r="N14" s="15" t="s">
        <v>30</v>
      </c>
      <c r="P14" s="16" t="s">
        <v>308</v>
      </c>
      <c r="Q14" s="16" t="s">
        <v>309</v>
      </c>
      <c r="R14" s="16" t="s">
        <v>292</v>
      </c>
      <c r="S14" s="16" t="s">
        <v>338</v>
      </c>
      <c r="T14" s="16" t="s">
        <v>47</v>
      </c>
      <c r="U14" s="16"/>
      <c r="V14" s="16"/>
    </row>
    <row r="15" spans="2:45" ht="211" customHeight="1">
      <c r="B15" s="13" t="s">
        <v>96</v>
      </c>
      <c r="D15" s="16" t="s">
        <v>122</v>
      </c>
      <c r="F15" s="38" t="s">
        <v>112</v>
      </c>
      <c r="H15" s="14">
        <v>3</v>
      </c>
      <c r="J15" s="15" t="s">
        <v>38</v>
      </c>
      <c r="K15" s="15" t="s">
        <v>39</v>
      </c>
      <c r="L15" s="15" t="s">
        <v>40</v>
      </c>
      <c r="M15" s="15" t="s">
        <v>41</v>
      </c>
      <c r="N15" s="15" t="s">
        <v>42</v>
      </c>
      <c r="P15" s="16" t="s">
        <v>329</v>
      </c>
      <c r="Q15" s="16" t="s">
        <v>315</v>
      </c>
      <c r="R15" s="16" t="s">
        <v>340</v>
      </c>
      <c r="S15" s="16" t="s">
        <v>351</v>
      </c>
      <c r="T15" s="16" t="s">
        <v>47</v>
      </c>
      <c r="U15" s="16"/>
      <c r="V15" s="16"/>
    </row>
    <row r="16" spans="2:45" ht="156" customHeight="1">
      <c r="B16" s="13" t="s">
        <v>96</v>
      </c>
      <c r="D16" s="13" t="s">
        <v>123</v>
      </c>
      <c r="F16" s="13" t="s">
        <v>359</v>
      </c>
      <c r="H16" s="14"/>
      <c r="J16" s="15" t="s">
        <v>319</v>
      </c>
      <c r="K16" s="15" t="s">
        <v>320</v>
      </c>
      <c r="L16" s="15" t="s">
        <v>321</v>
      </c>
      <c r="M16" s="15" t="s">
        <v>322</v>
      </c>
      <c r="N16" s="15" t="s">
        <v>323</v>
      </c>
      <c r="P16" s="16" t="s">
        <v>324</v>
      </c>
      <c r="Q16" s="16" t="s">
        <v>360</v>
      </c>
      <c r="R16" s="16" t="s">
        <v>354</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7C4C-1BCF-5649-BDAE-25885A9E3369}">
  <dimension ref="B8:AS26"/>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67" customHeight="1">
      <c r="B12" s="13" t="s">
        <v>96</v>
      </c>
      <c r="D12" s="16" t="s">
        <v>124</v>
      </c>
      <c r="F12" s="13" t="s">
        <v>361</v>
      </c>
      <c r="G12" s="17"/>
      <c r="H12" s="18" t="s">
        <v>3</v>
      </c>
      <c r="I12" s="17"/>
      <c r="J12" s="19" t="s">
        <v>16</v>
      </c>
      <c r="K12" s="19" t="s">
        <v>17</v>
      </c>
      <c r="L12" s="19" t="s">
        <v>18</v>
      </c>
      <c r="M12" s="19" t="s">
        <v>19</v>
      </c>
      <c r="N12" s="19" t="s">
        <v>20</v>
      </c>
      <c r="O12" s="17"/>
      <c r="P12" s="13" t="s">
        <v>308</v>
      </c>
      <c r="Q12" s="13" t="s">
        <v>362</v>
      </c>
      <c r="R12" s="13" t="s">
        <v>311</v>
      </c>
      <c r="S12" s="13" t="s">
        <v>289</v>
      </c>
      <c r="T12" s="13" t="s">
        <v>47</v>
      </c>
      <c r="U12" s="13"/>
      <c r="V12" s="13"/>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2:45" ht="161" customHeight="1">
      <c r="B13" s="13" t="s">
        <v>96</v>
      </c>
      <c r="D13" s="16" t="s">
        <v>125</v>
      </c>
      <c r="F13" s="13" t="s">
        <v>363</v>
      </c>
      <c r="H13" s="14">
        <v>4</v>
      </c>
      <c r="I13" s="7"/>
      <c r="J13" s="15" t="s">
        <v>26</v>
      </c>
      <c r="K13" s="15" t="s">
        <v>27</v>
      </c>
      <c r="L13" s="15" t="s">
        <v>28</v>
      </c>
      <c r="M13" s="15" t="s">
        <v>29</v>
      </c>
      <c r="N13" s="15" t="s">
        <v>30</v>
      </c>
      <c r="P13" s="16" t="s">
        <v>308</v>
      </c>
      <c r="Q13" s="16" t="s">
        <v>364</v>
      </c>
      <c r="R13" s="16" t="s">
        <v>309</v>
      </c>
      <c r="S13" s="16" t="s">
        <v>292</v>
      </c>
      <c r="T13" s="16" t="s">
        <v>47</v>
      </c>
      <c r="U13" s="16"/>
      <c r="V13" s="16"/>
    </row>
    <row r="14" spans="2:45" ht="17">
      <c r="B14" s="13" t="s">
        <v>47</v>
      </c>
      <c r="D14" s="16"/>
      <c r="F14" s="16"/>
      <c r="H14" s="14"/>
      <c r="J14" s="15"/>
      <c r="K14" s="15"/>
      <c r="L14" s="15"/>
      <c r="M14" s="15"/>
      <c r="N14" s="15"/>
      <c r="P14" s="16"/>
      <c r="Q14" s="16"/>
      <c r="R14" s="16"/>
      <c r="S14" s="16"/>
      <c r="T14" s="16"/>
      <c r="U14" s="16"/>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sheetData>
  <mergeCells count="2">
    <mergeCell ref="J9:N9"/>
    <mergeCell ref="P9:V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25FB-8B7C-8745-9635-F0095A49164B}">
  <dimension ref="B8:AS27"/>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180" customHeight="1" thickBot="1">
      <c r="B12" s="13" t="s">
        <v>96</v>
      </c>
      <c r="D12" s="63" t="s">
        <v>126</v>
      </c>
      <c r="E12" s="64"/>
      <c r="F12" s="13" t="s">
        <v>365</v>
      </c>
      <c r="H12" s="35" t="s">
        <v>102</v>
      </c>
      <c r="J12" s="15" t="s">
        <v>16</v>
      </c>
      <c r="K12" s="15" t="s">
        <v>17</v>
      </c>
      <c r="L12" s="15" t="s">
        <v>18</v>
      </c>
      <c r="M12" s="15" t="s">
        <v>19</v>
      </c>
      <c r="N12" s="15" t="s">
        <v>20</v>
      </c>
      <c r="P12" s="15" t="s">
        <v>311</v>
      </c>
      <c r="Q12" s="15" t="s">
        <v>22</v>
      </c>
      <c r="R12" s="15" t="s">
        <v>327</v>
      </c>
      <c r="S12" s="15" t="s">
        <v>289</v>
      </c>
      <c r="T12" s="15" t="s">
        <v>47</v>
      </c>
      <c r="U12" s="15"/>
      <c r="V12" s="15"/>
    </row>
    <row r="13" spans="2:45" ht="140" customHeight="1" thickBot="1">
      <c r="B13" s="13" t="s">
        <v>96</v>
      </c>
      <c r="D13" s="16" t="s">
        <v>127</v>
      </c>
      <c r="F13" s="39" t="s">
        <v>128</v>
      </c>
      <c r="G13" s="17"/>
      <c r="H13" s="18" t="s">
        <v>3</v>
      </c>
      <c r="I13" s="17"/>
      <c r="J13" s="19" t="s">
        <v>16</v>
      </c>
      <c r="K13" s="19" t="s">
        <v>17</v>
      </c>
      <c r="L13" s="19" t="s">
        <v>18</v>
      </c>
      <c r="M13" s="19" t="s">
        <v>19</v>
      </c>
      <c r="N13" s="19" t="s">
        <v>20</v>
      </c>
      <c r="O13" s="17"/>
      <c r="P13" s="13" t="s">
        <v>311</v>
      </c>
      <c r="Q13" s="13" t="s">
        <v>22</v>
      </c>
      <c r="R13" s="13" t="s">
        <v>327</v>
      </c>
      <c r="S13" s="13" t="s">
        <v>289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20" customHeight="1" thickBot="1">
      <c r="B14" s="13" t="s">
        <v>96</v>
      </c>
      <c r="D14" s="16" t="s">
        <v>129</v>
      </c>
      <c r="F14" s="40" t="s">
        <v>130</v>
      </c>
      <c r="H14" s="14">
        <v>4</v>
      </c>
      <c r="I14" s="7"/>
      <c r="J14" s="15" t="s">
        <v>38</v>
      </c>
      <c r="K14" s="15" t="s">
        <v>39</v>
      </c>
      <c r="L14" s="15" t="s">
        <v>40</v>
      </c>
      <c r="M14" s="15" t="s">
        <v>41</v>
      </c>
      <c r="N14" s="15" t="s">
        <v>42</v>
      </c>
      <c r="P14" s="16" t="s">
        <v>329</v>
      </c>
      <c r="Q14" s="16" t="s">
        <v>315</v>
      </c>
      <c r="R14" s="16" t="s">
        <v>47</v>
      </c>
      <c r="S14" s="16" t="s">
        <v>47</v>
      </c>
      <c r="T14" s="16" t="s">
        <v>47</v>
      </c>
      <c r="U14" s="16"/>
      <c r="V14" s="16"/>
    </row>
    <row r="15" spans="2:45" ht="290" thickBot="1">
      <c r="B15" s="13" t="s">
        <v>96</v>
      </c>
      <c r="D15" s="37" t="s">
        <v>131</v>
      </c>
      <c r="E15" s="37"/>
      <c r="F15" s="40" t="s">
        <v>132</v>
      </c>
      <c r="H15" s="14">
        <v>3</v>
      </c>
      <c r="J15" s="15" t="s">
        <v>38</v>
      </c>
      <c r="K15" s="15" t="s">
        <v>39</v>
      </c>
      <c r="L15" s="15" t="s">
        <v>40</v>
      </c>
      <c r="M15" s="15" t="s">
        <v>41</v>
      </c>
      <c r="N15" s="15" t="s">
        <v>42</v>
      </c>
      <c r="P15" s="16" t="s">
        <v>329</v>
      </c>
      <c r="Q15" s="16" t="s">
        <v>315</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ECC2-70A2-FF4A-BF0E-C49BB4C4FA06}">
  <dimension ref="B8:AS26"/>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67" customHeight="1">
      <c r="B12" s="13" t="s">
        <v>96</v>
      </c>
      <c r="D12" s="16" t="s">
        <v>133</v>
      </c>
      <c r="F12" s="13" t="s">
        <v>366</v>
      </c>
      <c r="G12" s="17"/>
      <c r="H12" s="18" t="s">
        <v>134</v>
      </c>
      <c r="I12" s="17"/>
      <c r="J12" s="19" t="s">
        <v>26</v>
      </c>
      <c r="K12" s="19" t="s">
        <v>27</v>
      </c>
      <c r="L12" s="19" t="s">
        <v>28</v>
      </c>
      <c r="M12" s="19" t="s">
        <v>29</v>
      </c>
      <c r="N12" s="19" t="s">
        <v>30</v>
      </c>
      <c r="O12" s="17"/>
      <c r="P12" s="13" t="s">
        <v>308</v>
      </c>
      <c r="Q12" s="13" t="s">
        <v>367</v>
      </c>
      <c r="R12" s="13" t="s">
        <v>309</v>
      </c>
      <c r="S12" s="13"/>
      <c r="T12" s="13"/>
      <c r="U12" s="13"/>
      <c r="V12" s="13"/>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2:45" ht="161" customHeight="1">
      <c r="B13" s="13" t="s">
        <v>96</v>
      </c>
      <c r="D13" s="16" t="s">
        <v>135</v>
      </c>
      <c r="F13" s="13" t="s">
        <v>368</v>
      </c>
      <c r="H13" s="14">
        <v>3</v>
      </c>
      <c r="I13" s="7"/>
      <c r="J13" s="15" t="s">
        <v>38</v>
      </c>
      <c r="K13" s="15" t="s">
        <v>39</v>
      </c>
      <c r="L13" s="15" t="s">
        <v>40</v>
      </c>
      <c r="M13" s="15" t="s">
        <v>41</v>
      </c>
      <c r="N13" s="15" t="s">
        <v>42</v>
      </c>
      <c r="P13" s="16" t="s">
        <v>329</v>
      </c>
      <c r="Q13" s="16" t="s">
        <v>369</v>
      </c>
      <c r="R13" s="16" t="s">
        <v>309</v>
      </c>
      <c r="S13" s="16"/>
      <c r="T13" s="16"/>
      <c r="U13" s="16"/>
      <c r="V13" s="16"/>
    </row>
    <row r="14" spans="2:45" ht="17">
      <c r="B14" s="13" t="s">
        <v>47</v>
      </c>
      <c r="D14" s="16"/>
      <c r="F14" s="16"/>
      <c r="H14" s="14"/>
      <c r="J14" s="15"/>
      <c r="K14" s="15"/>
      <c r="L14" s="15"/>
      <c r="M14" s="15"/>
      <c r="N14" s="15"/>
      <c r="P14" s="16"/>
      <c r="Q14" s="16"/>
      <c r="R14" s="16"/>
      <c r="S14" s="16"/>
      <c r="T14" s="16"/>
      <c r="U14" s="16"/>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sheetData>
  <mergeCells count="2">
    <mergeCell ref="J9:N9"/>
    <mergeCell ref="P9:V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13F5-1169-2847-8C21-FF39D32975EE}">
  <dimension ref="B8:AS27"/>
  <sheetViews>
    <sheetView topLeftCell="A11" zoomScale="90" workbookViewId="0">
      <selection activeCell="A11" sqref="A11"/>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3" customHeight="1" thickBot="1">
      <c r="B12" s="13" t="s">
        <v>96</v>
      </c>
      <c r="D12" s="41" t="s">
        <v>136</v>
      </c>
      <c r="E12" s="42"/>
      <c r="F12" s="13" t="s">
        <v>370</v>
      </c>
      <c r="H12" s="35" t="s">
        <v>3</v>
      </c>
      <c r="J12" s="15" t="s">
        <v>26</v>
      </c>
      <c r="K12" s="15" t="s">
        <v>27</v>
      </c>
      <c r="L12" s="15" t="s">
        <v>28</v>
      </c>
      <c r="M12" s="15" t="s">
        <v>29</v>
      </c>
      <c r="N12" s="15" t="s">
        <v>30</v>
      </c>
      <c r="P12" s="15" t="s">
        <v>308</v>
      </c>
      <c r="Q12" s="15" t="s">
        <v>33</v>
      </c>
      <c r="R12" s="15" t="s">
        <v>309</v>
      </c>
      <c r="S12" s="15" t="s">
        <v>349</v>
      </c>
      <c r="T12" s="15" t="s">
        <v>47</v>
      </c>
      <c r="U12" s="15"/>
      <c r="V12" s="15"/>
    </row>
    <row r="13" spans="2:45" ht="178" customHeight="1" thickBot="1">
      <c r="B13" s="13" t="s">
        <v>96</v>
      </c>
      <c r="D13" s="16" t="s">
        <v>137</v>
      </c>
      <c r="F13" s="40" t="s">
        <v>138</v>
      </c>
      <c r="G13" s="17"/>
      <c r="H13" s="18" t="s">
        <v>139</v>
      </c>
      <c r="I13" s="17"/>
      <c r="J13" s="19" t="s">
        <v>26</v>
      </c>
      <c r="K13" s="19" t="s">
        <v>27</v>
      </c>
      <c r="L13" s="19" t="s">
        <v>28</v>
      </c>
      <c r="M13" s="19" t="s">
        <v>29</v>
      </c>
      <c r="N13" s="19" t="s">
        <v>30</v>
      </c>
      <c r="O13" s="17"/>
      <c r="P13" s="13" t="s">
        <v>308</v>
      </c>
      <c r="Q13" s="13" t="s">
        <v>33</v>
      </c>
      <c r="R13" s="13" t="s">
        <v>309</v>
      </c>
      <c r="S13" s="13" t="s">
        <v>349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20" customHeight="1" thickBot="1">
      <c r="B14" s="13" t="s">
        <v>96</v>
      </c>
      <c r="D14" s="16" t="s">
        <v>140</v>
      </c>
      <c r="F14" s="40" t="s">
        <v>141</v>
      </c>
      <c r="H14" s="14">
        <v>3</v>
      </c>
      <c r="I14" s="7"/>
      <c r="J14" s="15" t="s">
        <v>319</v>
      </c>
      <c r="K14" s="15" t="s">
        <v>320</v>
      </c>
      <c r="L14" s="15" t="s">
        <v>321</v>
      </c>
      <c r="M14" s="15" t="s">
        <v>322</v>
      </c>
      <c r="N14" s="15" t="s">
        <v>323</v>
      </c>
      <c r="P14" s="16" t="s">
        <v>360</v>
      </c>
      <c r="Q14" s="16" t="s">
        <v>324</v>
      </c>
      <c r="R14" s="16" t="s">
        <v>353</v>
      </c>
      <c r="S14" s="16" t="s">
        <v>47</v>
      </c>
      <c r="T14" s="16" t="s">
        <v>47</v>
      </c>
      <c r="U14" s="16"/>
      <c r="V14" s="16"/>
    </row>
    <row r="15" spans="2:45" ht="137" thickBot="1">
      <c r="B15" s="13" t="s">
        <v>96</v>
      </c>
      <c r="D15" s="43" t="s">
        <v>142</v>
      </c>
      <c r="E15" s="37"/>
      <c r="F15" s="40" t="s">
        <v>143</v>
      </c>
      <c r="H15" s="14">
        <v>2</v>
      </c>
      <c r="J15" s="15" t="s">
        <v>319</v>
      </c>
      <c r="K15" s="15" t="s">
        <v>320</v>
      </c>
      <c r="L15" s="15" t="s">
        <v>321</v>
      </c>
      <c r="M15" s="15" t="s">
        <v>322</v>
      </c>
      <c r="N15" s="15" t="s">
        <v>323</v>
      </c>
      <c r="P15" s="16" t="s">
        <v>360</v>
      </c>
      <c r="Q15" s="16" t="s">
        <v>324</v>
      </c>
      <c r="R15" s="16" t="s">
        <v>353</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2">
    <mergeCell ref="J9:N9"/>
    <mergeCell ref="P9:V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B7DB-769E-794F-9765-9146537CA051}">
  <dimension ref="B8:AS27"/>
  <sheetViews>
    <sheetView zoomScale="75" workbookViewId="0">
      <selection activeCell="F12" sqref="F12"/>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96</v>
      </c>
      <c r="D12" s="63" t="s">
        <v>145</v>
      </c>
      <c r="E12" s="64"/>
      <c r="F12" s="13" t="s">
        <v>371</v>
      </c>
      <c r="H12" s="14">
        <v>6</v>
      </c>
      <c r="J12" s="15" t="s">
        <v>5</v>
      </c>
      <c r="K12" s="15" t="s">
        <v>6</v>
      </c>
      <c r="L12" s="15" t="s">
        <v>7</v>
      </c>
      <c r="M12" s="15" t="s">
        <v>8</v>
      </c>
      <c r="N12" s="15" t="s">
        <v>9</v>
      </c>
      <c r="P12" s="15" t="s">
        <v>311</v>
      </c>
      <c r="Q12" s="15" t="s">
        <v>331</v>
      </c>
      <c r="R12" s="15" t="s">
        <v>372</v>
      </c>
      <c r="S12" s="15" t="s">
        <v>373</v>
      </c>
      <c r="T12" s="15" t="s">
        <v>47</v>
      </c>
      <c r="U12" s="15"/>
      <c r="V12" s="15"/>
    </row>
    <row r="13" spans="2:45" ht="219" customHeight="1">
      <c r="B13" s="13" t="s">
        <v>96</v>
      </c>
      <c r="D13" s="16" t="s">
        <v>146</v>
      </c>
      <c r="F13" s="13" t="s">
        <v>374</v>
      </c>
      <c r="G13" s="17"/>
      <c r="H13" s="18" t="s">
        <v>109</v>
      </c>
      <c r="I13" s="17"/>
      <c r="J13" s="19" t="s">
        <v>16</v>
      </c>
      <c r="K13" s="19" t="s">
        <v>17</v>
      </c>
      <c r="L13" s="19" t="s">
        <v>18</v>
      </c>
      <c r="M13" s="19" t="s">
        <v>19</v>
      </c>
      <c r="N13" s="19" t="s">
        <v>20</v>
      </c>
      <c r="O13" s="17"/>
      <c r="P13" s="13" t="s">
        <v>311</v>
      </c>
      <c r="Q13" s="13" t="s">
        <v>375</v>
      </c>
      <c r="R13" s="13" t="s">
        <v>313</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96</v>
      </c>
      <c r="D14" s="16" t="s">
        <v>147</v>
      </c>
      <c r="F14" s="13" t="s">
        <v>376</v>
      </c>
      <c r="H14" s="14">
        <v>4</v>
      </c>
      <c r="I14" s="7"/>
      <c r="J14" s="15" t="s">
        <v>26</v>
      </c>
      <c r="K14" s="15" t="s">
        <v>27</v>
      </c>
      <c r="L14" s="15" t="s">
        <v>28</v>
      </c>
      <c r="M14" s="15" t="s">
        <v>29</v>
      </c>
      <c r="N14" s="15" t="s">
        <v>30</v>
      </c>
      <c r="P14" s="16" t="s">
        <v>377</v>
      </c>
      <c r="Q14" s="16" t="s">
        <v>309</v>
      </c>
      <c r="R14" s="16" t="s">
        <v>47</v>
      </c>
      <c r="S14" s="16" t="s">
        <v>47</v>
      </c>
      <c r="T14" s="16" t="s">
        <v>47</v>
      </c>
      <c r="U14" s="16"/>
      <c r="V14" s="16"/>
    </row>
    <row r="15" spans="2:45" ht="211" customHeight="1">
      <c r="B15" s="13" t="s">
        <v>96</v>
      </c>
      <c r="D15" s="16" t="s">
        <v>148</v>
      </c>
      <c r="F15" s="13" t="s">
        <v>378</v>
      </c>
      <c r="H15" s="14">
        <v>3</v>
      </c>
      <c r="J15" s="15" t="s">
        <v>38</v>
      </c>
      <c r="K15" s="15" t="s">
        <v>39</v>
      </c>
      <c r="L15" s="15" t="s">
        <v>40</v>
      </c>
      <c r="M15" s="15" t="s">
        <v>41</v>
      </c>
      <c r="N15" s="15" t="s">
        <v>42</v>
      </c>
      <c r="P15" s="16" t="s">
        <v>379</v>
      </c>
      <c r="Q15" s="16" t="s">
        <v>309</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6052-D524-0240-B412-394D65AA36E4}">
  <dimension ref="B8:AS30"/>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38">
      <c r="B12" s="13" t="s">
        <v>154</v>
      </c>
      <c r="D12" s="16" t="s">
        <v>155</v>
      </c>
      <c r="F12" s="13" t="s">
        <v>380</v>
      </c>
      <c r="H12" s="14">
        <v>6</v>
      </c>
      <c r="J12" s="15" t="s">
        <v>5</v>
      </c>
      <c r="K12" s="15" t="s">
        <v>6</v>
      </c>
      <c r="L12" s="15" t="s">
        <v>7</v>
      </c>
      <c r="M12" s="15" t="s">
        <v>8</v>
      </c>
      <c r="N12" s="15" t="s">
        <v>9</v>
      </c>
      <c r="P12" s="15" t="s">
        <v>381</v>
      </c>
      <c r="Q12" s="15" t="s">
        <v>382</v>
      </c>
      <c r="R12" s="15" t="s">
        <v>383</v>
      </c>
      <c r="S12" s="15" t="s">
        <v>384</v>
      </c>
      <c r="T12" s="15" t="s">
        <v>12</v>
      </c>
      <c r="U12" s="15"/>
      <c r="V12" s="15"/>
    </row>
    <row r="13" spans="2:45" ht="154" customHeight="1">
      <c r="B13" s="16" t="s">
        <v>154</v>
      </c>
      <c r="D13" s="16" t="s">
        <v>156</v>
      </c>
      <c r="F13" s="13" t="s">
        <v>385</v>
      </c>
      <c r="G13" s="17"/>
      <c r="H13" s="45">
        <v>5</v>
      </c>
      <c r="I13" s="17"/>
      <c r="J13" s="19" t="s">
        <v>16</v>
      </c>
      <c r="K13" s="19" t="s">
        <v>17</v>
      </c>
      <c r="L13" s="19" t="s">
        <v>18</v>
      </c>
      <c r="M13" s="19" t="s">
        <v>19</v>
      </c>
      <c r="N13" s="19" t="s">
        <v>20</v>
      </c>
      <c r="O13" s="17"/>
      <c r="P13" s="13" t="s">
        <v>386</v>
      </c>
      <c r="Q13" s="13" t="s">
        <v>387</v>
      </c>
      <c r="R13" s="13" t="s">
        <v>388</v>
      </c>
      <c r="S13" s="13" t="s">
        <v>389</v>
      </c>
      <c r="T13" s="13" t="s">
        <v>22</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 customHeight="1">
      <c r="B14" s="16" t="s">
        <v>154</v>
      </c>
      <c r="D14" s="16" t="s">
        <v>157</v>
      </c>
      <c r="F14" s="13" t="s">
        <v>390</v>
      </c>
      <c r="H14" s="14">
        <v>4</v>
      </c>
      <c r="I14" s="7"/>
      <c r="J14" s="15" t="s">
        <v>26</v>
      </c>
      <c r="K14" s="15" t="s">
        <v>27</v>
      </c>
      <c r="L14" s="15" t="s">
        <v>28</v>
      </c>
      <c r="M14" s="15" t="s">
        <v>29</v>
      </c>
      <c r="N14" s="15" t="s">
        <v>30</v>
      </c>
      <c r="P14" s="16" t="s">
        <v>391</v>
      </c>
      <c r="Q14" s="16" t="s">
        <v>392</v>
      </c>
      <c r="R14" s="16" t="s">
        <v>393</v>
      </c>
      <c r="S14" s="16" t="s">
        <v>33</v>
      </c>
      <c r="T14" s="16" t="s">
        <v>47</v>
      </c>
      <c r="U14" s="16"/>
      <c r="V14" s="16"/>
    </row>
    <row r="15" spans="2:45" ht="85">
      <c r="B15" s="16" t="s">
        <v>154</v>
      </c>
      <c r="D15" s="16" t="s">
        <v>158</v>
      </c>
      <c r="F15" s="13" t="s">
        <v>394</v>
      </c>
      <c r="H15" s="14">
        <v>3</v>
      </c>
      <c r="J15" s="15" t="s">
        <v>38</v>
      </c>
      <c r="K15" s="15" t="s">
        <v>39</v>
      </c>
      <c r="L15" s="15" t="s">
        <v>40</v>
      </c>
      <c r="M15" s="15" t="s">
        <v>41</v>
      </c>
      <c r="N15" s="15" t="s">
        <v>42</v>
      </c>
      <c r="P15" s="16" t="s">
        <v>395</v>
      </c>
      <c r="Q15" s="16" t="s">
        <v>396</v>
      </c>
      <c r="R15" s="16" t="s">
        <v>397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736E-59D9-884C-8570-A6A2681B79A8}">
  <dimension ref="B8:AS30"/>
  <sheetViews>
    <sheetView zoomScale="68"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409.6">
      <c r="B12" s="13" t="s">
        <v>154</v>
      </c>
      <c r="D12" s="16" t="s">
        <v>159</v>
      </c>
      <c r="F12" s="13" t="s">
        <v>398</v>
      </c>
      <c r="H12" s="14">
        <v>7</v>
      </c>
      <c r="J12" s="15" t="s">
        <v>298</v>
      </c>
      <c r="K12" s="15" t="s">
        <v>299</v>
      </c>
      <c r="L12" s="15" t="s">
        <v>300</v>
      </c>
      <c r="M12" s="15" t="s">
        <v>301</v>
      </c>
      <c r="N12" s="15" t="s">
        <v>302</v>
      </c>
      <c r="P12" s="15" t="s">
        <v>399</v>
      </c>
      <c r="Q12" s="15" t="s">
        <v>12</v>
      </c>
      <c r="R12" s="15" t="s">
        <v>400</v>
      </c>
      <c r="S12" s="15" t="s">
        <v>47</v>
      </c>
      <c r="T12" s="15"/>
      <c r="U12" s="15"/>
      <c r="V12" s="15"/>
    </row>
    <row r="13" spans="2:45" ht="283" customHeight="1">
      <c r="B13" s="16" t="s">
        <v>154</v>
      </c>
      <c r="D13" s="16" t="s">
        <v>160</v>
      </c>
      <c r="F13" s="13" t="s">
        <v>401</v>
      </c>
      <c r="G13" s="17"/>
      <c r="H13" s="45">
        <v>7</v>
      </c>
      <c r="I13" s="17"/>
      <c r="J13" s="19" t="s">
        <v>298</v>
      </c>
      <c r="K13" s="19" t="s">
        <v>299</v>
      </c>
      <c r="L13" s="19" t="s">
        <v>300</v>
      </c>
      <c r="M13" s="19" t="s">
        <v>301</v>
      </c>
      <c r="N13" s="19" t="s">
        <v>302</v>
      </c>
      <c r="O13" s="17"/>
      <c r="P13" s="13" t="s">
        <v>402</v>
      </c>
      <c r="Q13" s="13" t="s">
        <v>403</v>
      </c>
      <c r="R13" s="13" t="s">
        <v>304</v>
      </c>
      <c r="S13" s="13" t="s">
        <v>404</v>
      </c>
      <c r="T13" s="13" t="s">
        <v>405</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 customHeight="1">
      <c r="B14" s="16" t="s">
        <v>154</v>
      </c>
      <c r="D14" s="16" t="s">
        <v>161</v>
      </c>
      <c r="F14" s="13" t="s">
        <v>406</v>
      </c>
      <c r="H14" s="14">
        <v>7</v>
      </c>
      <c r="I14" s="7"/>
      <c r="J14" s="15" t="s">
        <v>298</v>
      </c>
      <c r="K14" s="15" t="s">
        <v>299</v>
      </c>
      <c r="L14" s="15" t="s">
        <v>300</v>
      </c>
      <c r="M14" s="15" t="s">
        <v>301</v>
      </c>
      <c r="N14" s="15" t="s">
        <v>302</v>
      </c>
      <c r="P14" s="16" t="s">
        <v>407</v>
      </c>
      <c r="Q14" s="16" t="s">
        <v>403</v>
      </c>
      <c r="R14" s="16" t="s">
        <v>51</v>
      </c>
      <c r="S14" s="16" t="s">
        <v>47</v>
      </c>
      <c r="T14" s="16" t="s">
        <v>47</v>
      </c>
      <c r="U14" s="16"/>
      <c r="V14" s="16"/>
    </row>
    <row r="15" spans="2:45" ht="204">
      <c r="B15" s="16" t="s">
        <v>154</v>
      </c>
      <c r="D15" s="16" t="s">
        <v>162</v>
      </c>
      <c r="F15" s="13" t="s">
        <v>408</v>
      </c>
      <c r="H15" s="14">
        <v>6</v>
      </c>
      <c r="J15" s="15" t="s">
        <v>5</v>
      </c>
      <c r="K15" s="15" t="s">
        <v>6</v>
      </c>
      <c r="L15" s="15" t="s">
        <v>7</v>
      </c>
      <c r="M15" s="15" t="s">
        <v>8</v>
      </c>
      <c r="N15" s="15" t="s">
        <v>9</v>
      </c>
      <c r="P15" s="16" t="s">
        <v>409</v>
      </c>
      <c r="Q15" s="16" t="s">
        <v>12</v>
      </c>
      <c r="R15" s="16" t="s">
        <v>51</v>
      </c>
      <c r="S15" s="16" t="s">
        <v>47</v>
      </c>
      <c r="T15" s="16" t="s">
        <v>47</v>
      </c>
      <c r="U15" s="16"/>
      <c r="V15" s="16"/>
    </row>
    <row r="16" spans="2:45" ht="257" customHeight="1">
      <c r="B16" s="16" t="s">
        <v>154</v>
      </c>
      <c r="D16" s="16" t="s">
        <v>163</v>
      </c>
      <c r="F16" s="46" t="s">
        <v>164</v>
      </c>
      <c r="H16" s="14">
        <v>5</v>
      </c>
      <c r="J16" s="15" t="s">
        <v>16</v>
      </c>
      <c r="K16" s="15" t="s">
        <v>410</v>
      </c>
      <c r="L16" s="15" t="s">
        <v>18</v>
      </c>
      <c r="M16" s="15" t="s">
        <v>19</v>
      </c>
      <c r="N16" s="15" t="s">
        <v>20</v>
      </c>
      <c r="P16" s="16" t="s">
        <v>411</v>
      </c>
      <c r="Q16" s="16" t="s">
        <v>22</v>
      </c>
      <c r="R16" s="16" t="s">
        <v>56</v>
      </c>
      <c r="S16" s="16" t="s">
        <v>47</v>
      </c>
      <c r="T16" s="16" t="s">
        <v>47</v>
      </c>
      <c r="U16" s="16"/>
      <c r="V16" s="16"/>
    </row>
    <row r="17" spans="2:22" ht="234" customHeight="1">
      <c r="B17" s="16" t="s">
        <v>154</v>
      </c>
      <c r="D17" s="16" t="s">
        <v>165</v>
      </c>
      <c r="F17" s="47" t="s">
        <v>166</v>
      </c>
      <c r="H17" s="14">
        <v>4</v>
      </c>
      <c r="J17" s="15" t="s">
        <v>26</v>
      </c>
      <c r="K17" s="15" t="s">
        <v>412</v>
      </c>
      <c r="L17" s="15" t="s">
        <v>28</v>
      </c>
      <c r="M17" s="15" t="s">
        <v>29</v>
      </c>
      <c r="N17" s="15" t="s">
        <v>30</v>
      </c>
      <c r="P17" s="16" t="s">
        <v>413</v>
      </c>
      <c r="Q17" s="16" t="s">
        <v>33</v>
      </c>
      <c r="R17" s="16" t="s">
        <v>47</v>
      </c>
      <c r="S17" s="16" t="s">
        <v>47</v>
      </c>
      <c r="T17" s="16" t="s">
        <v>47</v>
      </c>
      <c r="U17" s="16"/>
      <c r="V17" s="16"/>
    </row>
    <row r="18" spans="2:22">
      <c r="B18" s="16"/>
      <c r="D18" s="16"/>
      <c r="F18" s="48"/>
      <c r="H18" s="14"/>
      <c r="J18" s="15"/>
      <c r="K18" s="15"/>
      <c r="L18" s="15"/>
      <c r="M18" s="15"/>
      <c r="N18" s="15"/>
      <c r="P18" s="16"/>
      <c r="Q18" s="16"/>
      <c r="R18" s="16"/>
      <c r="S18" s="16"/>
      <c r="T18" s="16"/>
      <c r="U18" s="16"/>
      <c r="V18" s="16"/>
    </row>
    <row r="19" spans="2:22">
      <c r="B19" s="16"/>
      <c r="D19" s="16"/>
      <c r="F19" s="48" t="s">
        <v>47</v>
      </c>
      <c r="H19" s="14"/>
      <c r="J19" s="15"/>
      <c r="K19" s="15"/>
      <c r="L19" s="15"/>
      <c r="M19" s="15"/>
      <c r="N19" s="15"/>
      <c r="P19" s="16"/>
      <c r="Q19" s="16"/>
      <c r="R19" s="16"/>
      <c r="S19" s="16"/>
      <c r="T19" s="16"/>
      <c r="U19" s="16"/>
      <c r="V19" s="16"/>
    </row>
    <row r="20" spans="2:22">
      <c r="B20" s="16"/>
      <c r="D20" s="16"/>
      <c r="F20" s="48" t="s">
        <v>47</v>
      </c>
      <c r="H20" s="14"/>
      <c r="J20" s="15"/>
      <c r="K20" s="15"/>
      <c r="L20" s="15"/>
      <c r="M20" s="15"/>
      <c r="N20" s="15"/>
      <c r="P20" s="16"/>
      <c r="Q20" s="16"/>
      <c r="R20" s="16"/>
      <c r="S20" s="16"/>
      <c r="T20" s="16"/>
      <c r="U20" s="16"/>
      <c r="V20" s="16"/>
    </row>
    <row r="21" spans="2:22">
      <c r="B21" s="16"/>
      <c r="D21" s="16"/>
      <c r="F21" s="48" t="s">
        <v>47</v>
      </c>
      <c r="H21" s="14"/>
      <c r="J21" s="15"/>
      <c r="K21" s="15"/>
      <c r="L21" s="15"/>
      <c r="M21" s="15"/>
      <c r="N21" s="15"/>
      <c r="P21" s="16"/>
      <c r="Q21" s="16"/>
      <c r="R21" s="16"/>
      <c r="S21" s="16"/>
      <c r="T21" s="16"/>
      <c r="U21" s="16"/>
      <c r="V21" s="16"/>
    </row>
    <row r="22" spans="2:22">
      <c r="B22" s="16"/>
      <c r="D22" s="16"/>
      <c r="F22" s="48" t="s">
        <v>47</v>
      </c>
      <c r="H22" s="14"/>
      <c r="J22" s="15"/>
      <c r="K22" s="15"/>
      <c r="L22" s="15"/>
      <c r="M22" s="15"/>
      <c r="N22" s="15"/>
      <c r="P22" s="16"/>
      <c r="Q22" s="16"/>
      <c r="R22" s="16"/>
      <c r="S22" s="16"/>
      <c r="T22" s="16"/>
      <c r="U22" s="16"/>
      <c r="V22" s="16"/>
    </row>
    <row r="23" spans="2:22">
      <c r="B23" s="16"/>
      <c r="D23" s="16"/>
      <c r="F23" s="48" t="s">
        <v>47</v>
      </c>
      <c r="H23" s="14"/>
      <c r="J23" s="15"/>
      <c r="K23" s="15"/>
      <c r="L23" s="15"/>
      <c r="M23" s="15"/>
      <c r="N23" s="15"/>
      <c r="P23" s="16"/>
      <c r="Q23" s="16"/>
      <c r="R23" s="16"/>
      <c r="S23" s="16"/>
      <c r="T23" s="16"/>
      <c r="U23" s="16"/>
      <c r="V23" s="16"/>
    </row>
    <row r="24" spans="2:22">
      <c r="B24" s="16"/>
      <c r="D24" s="16"/>
      <c r="F24" s="48" t="s">
        <v>47</v>
      </c>
      <c r="H24" s="14"/>
      <c r="J24" s="15"/>
      <c r="K24" s="15"/>
      <c r="L24" s="15"/>
      <c r="M24" s="15"/>
      <c r="N24" s="15"/>
      <c r="P24" s="16"/>
      <c r="Q24" s="16"/>
      <c r="R24" s="16"/>
      <c r="S24" s="16"/>
      <c r="T24" s="16"/>
      <c r="U24" s="16"/>
      <c r="V24" s="16"/>
    </row>
    <row r="25" spans="2:22">
      <c r="B25" s="16"/>
      <c r="D25" s="16"/>
      <c r="F25" s="48" t="s">
        <v>47</v>
      </c>
      <c r="H25" s="14"/>
      <c r="J25" s="15"/>
      <c r="K25" s="15"/>
      <c r="L25" s="15"/>
      <c r="M25" s="15"/>
      <c r="N25" s="15"/>
      <c r="P25" s="16"/>
      <c r="Q25" s="16"/>
      <c r="R25" s="16"/>
      <c r="S25" s="16"/>
      <c r="T25" s="16"/>
      <c r="U25" s="16"/>
      <c r="V25" s="16"/>
    </row>
    <row r="26" spans="2:22">
      <c r="B26" s="16"/>
      <c r="D26" s="16"/>
      <c r="F26" s="16" t="s">
        <v>47</v>
      </c>
      <c r="H26" s="14"/>
      <c r="J26" s="15"/>
      <c r="K26" s="15"/>
      <c r="L26" s="15"/>
      <c r="M26" s="15"/>
      <c r="N26" s="15"/>
      <c r="P26" s="16"/>
      <c r="Q26" s="16"/>
      <c r="R26" s="16"/>
      <c r="S26" s="16"/>
      <c r="T26" s="16"/>
      <c r="U26" s="16"/>
      <c r="V26" s="16"/>
    </row>
    <row r="27" spans="2:22">
      <c r="B27" s="16"/>
      <c r="D27" s="16"/>
      <c r="F27" s="16" t="s">
        <v>47</v>
      </c>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11505-BF56-FB4B-98B6-A392A6976508}">
  <dimension ref="B8:AS30"/>
  <sheetViews>
    <sheetView zoomScale="90" workbookViewId="0">
      <selection activeCell="A11" sqref="A11"/>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38">
      <c r="B12" s="13" t="s">
        <v>154</v>
      </c>
      <c r="D12" s="16" t="s">
        <v>167</v>
      </c>
      <c r="F12" s="13" t="s">
        <v>414</v>
      </c>
      <c r="H12" s="14">
        <v>6</v>
      </c>
      <c r="J12" s="15" t="s">
        <v>5</v>
      </c>
      <c r="K12" s="15" t="s">
        <v>6</v>
      </c>
      <c r="L12" s="15" t="s">
        <v>7</v>
      </c>
      <c r="M12" s="15" t="s">
        <v>8</v>
      </c>
      <c r="N12" s="15" t="s">
        <v>9</v>
      </c>
      <c r="P12" s="15" t="s">
        <v>51</v>
      </c>
      <c r="Q12" s="15" t="s">
        <v>382</v>
      </c>
      <c r="R12" s="15" t="s">
        <v>415</v>
      </c>
      <c r="S12" s="15" t="e">
        <v>#REF!</v>
      </c>
      <c r="T12" s="15" t="s">
        <v>286</v>
      </c>
      <c r="U12" s="15"/>
      <c r="V12" s="15"/>
    </row>
    <row r="13" spans="2:45" ht="154" customHeight="1">
      <c r="B13" s="16" t="s">
        <v>154</v>
      </c>
      <c r="D13" s="16" t="s">
        <v>168</v>
      </c>
      <c r="F13" s="13" t="s">
        <v>416</v>
      </c>
      <c r="G13" s="17"/>
      <c r="H13" s="45">
        <v>5</v>
      </c>
      <c r="I13" s="17"/>
      <c r="J13" s="19" t="s">
        <v>16</v>
      </c>
      <c r="K13" s="19" t="s">
        <v>17</v>
      </c>
      <c r="L13" s="19" t="s">
        <v>18</v>
      </c>
      <c r="M13" s="19" t="s">
        <v>19</v>
      </c>
      <c r="N13" s="19" t="s">
        <v>20</v>
      </c>
      <c r="O13" s="17"/>
      <c r="P13" s="13" t="s">
        <v>56</v>
      </c>
      <c r="Q13" s="13" t="s">
        <v>387</v>
      </c>
      <c r="R13" s="13" t="s">
        <v>417</v>
      </c>
      <c r="S13" s="13" t="s">
        <v>289</v>
      </c>
      <c r="T13" s="13" t="s">
        <v>22</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 customHeight="1">
      <c r="B14" s="16" t="s">
        <v>154</v>
      </c>
      <c r="D14" s="16" t="s">
        <v>169</v>
      </c>
      <c r="F14" s="13" t="s">
        <v>418</v>
      </c>
      <c r="H14" s="14">
        <v>4</v>
      </c>
      <c r="I14" s="7"/>
      <c r="J14" s="15" t="s">
        <v>26</v>
      </c>
      <c r="K14" s="15" t="s">
        <v>27</v>
      </c>
      <c r="L14" s="15" t="s">
        <v>28</v>
      </c>
      <c r="M14" s="15" t="s">
        <v>29</v>
      </c>
      <c r="N14" s="15" t="s">
        <v>30</v>
      </c>
      <c r="P14" s="16" t="s">
        <v>419</v>
      </c>
      <c r="Q14" s="16" t="s">
        <v>292</v>
      </c>
      <c r="R14" s="16" t="s">
        <v>393</v>
      </c>
      <c r="S14" s="16" t="s">
        <v>33</v>
      </c>
      <c r="T14" s="16" t="s">
        <v>47</v>
      </c>
      <c r="U14" s="16"/>
      <c r="V14" s="16"/>
    </row>
    <row r="15" spans="2:45" ht="85">
      <c r="B15" s="16" t="s">
        <v>154</v>
      </c>
      <c r="D15" s="16" t="s">
        <v>170</v>
      </c>
      <c r="F15" s="13" t="s">
        <v>394</v>
      </c>
      <c r="H15" s="14">
        <v>3</v>
      </c>
      <c r="J15" s="15" t="s">
        <v>38</v>
      </c>
      <c r="K15" s="15" t="s">
        <v>39</v>
      </c>
      <c r="L15" s="15" t="s">
        <v>40</v>
      </c>
      <c r="M15" s="15" t="s">
        <v>41</v>
      </c>
      <c r="N15" s="15" t="s">
        <v>42</v>
      </c>
      <c r="P15" s="16" t="s">
        <v>420</v>
      </c>
      <c r="Q15" s="16" t="s">
        <v>421</v>
      </c>
      <c r="R15" s="16" t="s">
        <v>397</v>
      </c>
      <c r="S15" s="16" t="s">
        <v>47</v>
      </c>
      <c r="T15" s="16" t="s">
        <v>47</v>
      </c>
      <c r="U15" s="16"/>
      <c r="V15" s="16"/>
    </row>
    <row r="16" spans="2:45" ht="119" customHeight="1">
      <c r="B16" s="16" t="s">
        <v>154</v>
      </c>
      <c r="D16" s="16" t="s">
        <v>171</v>
      </c>
      <c r="F16" s="13" t="s">
        <v>422</v>
      </c>
      <c r="H16" s="14">
        <v>2</v>
      </c>
      <c r="J16" s="15" t="s">
        <v>319</v>
      </c>
      <c r="K16" s="15" t="s">
        <v>320</v>
      </c>
      <c r="L16" s="15" t="s">
        <v>321</v>
      </c>
      <c r="M16" s="15" t="s">
        <v>322</v>
      </c>
      <c r="N16" s="15" t="s">
        <v>323</v>
      </c>
      <c r="P16" s="16" t="s">
        <v>296</v>
      </c>
      <c r="Q16" s="16" t="s">
        <v>423</v>
      </c>
      <c r="R16" s="16" t="s">
        <v>47</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5A19-8522-FE4B-AF14-3919D4B04EED}">
  <dimension ref="B8:AS28"/>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72">
      <c r="B12" s="13" t="s">
        <v>172</v>
      </c>
      <c r="D12" s="43" t="s">
        <v>173</v>
      </c>
      <c r="E12" s="37"/>
      <c r="F12" s="13" t="s">
        <v>424</v>
      </c>
      <c r="H12" s="14">
        <v>6</v>
      </c>
      <c r="J12" s="15" t="s">
        <v>5</v>
      </c>
      <c r="K12" s="15" t="s">
        <v>6</v>
      </c>
      <c r="L12" s="15" t="s">
        <v>7</v>
      </c>
      <c r="M12" s="15" t="s">
        <v>8</v>
      </c>
      <c r="N12" s="15" t="s">
        <v>9</v>
      </c>
      <c r="P12" s="15" t="s">
        <v>425</v>
      </c>
      <c r="Q12" s="15" t="s">
        <v>426</v>
      </c>
      <c r="R12" s="15" t="s">
        <v>22</v>
      </c>
      <c r="S12" s="15" t="s">
        <v>47</v>
      </c>
      <c r="T12" s="15" t="s">
        <v>47</v>
      </c>
      <c r="U12" s="15"/>
      <c r="V12" s="15"/>
    </row>
    <row r="13" spans="2:45" ht="154" customHeight="1">
      <c r="B13" s="13" t="s">
        <v>172</v>
      </c>
      <c r="D13" s="16" t="s">
        <v>2</v>
      </c>
      <c r="F13" s="13" t="s">
        <v>427</v>
      </c>
      <c r="G13" s="17"/>
      <c r="H13" s="18" t="s">
        <v>3</v>
      </c>
      <c r="I13" s="17"/>
      <c r="J13" s="19" t="s">
        <v>16</v>
      </c>
      <c r="K13" s="19" t="s">
        <v>17</v>
      </c>
      <c r="L13" s="19" t="s">
        <v>18</v>
      </c>
      <c r="M13" s="19" t="s">
        <v>19</v>
      </c>
      <c r="N13" s="19" t="s">
        <v>20</v>
      </c>
      <c r="O13" s="17"/>
      <c r="P13" s="13" t="s">
        <v>335</v>
      </c>
      <c r="Q13" s="13" t="s">
        <v>426</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172</v>
      </c>
      <c r="D14" s="16" t="s">
        <v>174</v>
      </c>
      <c r="F14" s="13" t="s">
        <v>428</v>
      </c>
      <c r="H14" s="14">
        <v>4</v>
      </c>
      <c r="I14" s="7"/>
      <c r="J14" s="15" t="s">
        <v>26</v>
      </c>
      <c r="K14" s="15" t="s">
        <v>27</v>
      </c>
      <c r="L14" s="15" t="s">
        <v>28</v>
      </c>
      <c r="M14" s="15" t="s">
        <v>29</v>
      </c>
      <c r="N14" s="15" t="s">
        <v>30</v>
      </c>
      <c r="P14" s="16" t="s">
        <v>338</v>
      </c>
      <c r="Q14" s="16" t="s">
        <v>429</v>
      </c>
      <c r="R14" s="16" t="s">
        <v>33</v>
      </c>
      <c r="S14" s="16" t="s">
        <v>47</v>
      </c>
      <c r="T14" s="16" t="s">
        <v>47</v>
      </c>
      <c r="U14" s="16"/>
      <c r="V14" s="16"/>
    </row>
    <row r="15" spans="2:45" ht="191" customHeight="1">
      <c r="B15" s="13" t="s">
        <v>172</v>
      </c>
      <c r="D15" s="16" t="s">
        <v>36</v>
      </c>
      <c r="F15" s="13" t="s">
        <v>430</v>
      </c>
      <c r="H15" s="14">
        <v>3</v>
      </c>
      <c r="J15" s="15" t="s">
        <v>38</v>
      </c>
      <c r="K15" s="15" t="s">
        <v>39</v>
      </c>
      <c r="L15" s="15" t="s">
        <v>40</v>
      </c>
      <c r="M15" s="15" t="s">
        <v>41</v>
      </c>
      <c r="N15" s="15" t="s">
        <v>42</v>
      </c>
      <c r="P15" s="16" t="s">
        <v>340</v>
      </c>
      <c r="Q15" s="16" t="s">
        <v>431</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2">
    <mergeCell ref="J9:N9"/>
    <mergeCell ref="P9:V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1E14-41B2-0F43-944D-B886902F350B}">
  <dimension ref="B8:AS28"/>
  <sheetViews>
    <sheetView zoomScale="90" workbookViewId="0">
      <selection activeCell="F14" sqref="F14"/>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56" thickBot="1">
      <c r="B12" s="13" t="s">
        <v>0</v>
      </c>
      <c r="D12" s="63" t="s">
        <v>1</v>
      </c>
      <c r="E12" s="64"/>
      <c r="F12" s="13" t="s">
        <v>4</v>
      </c>
      <c r="H12" s="14">
        <v>6</v>
      </c>
      <c r="J12" s="15" t="s">
        <v>5</v>
      </c>
      <c r="K12" s="15" t="s">
        <v>6</v>
      </c>
      <c r="L12" s="15" t="s">
        <v>7</v>
      </c>
      <c r="M12" s="15" t="s">
        <v>8</v>
      </c>
      <c r="N12" s="15" t="s">
        <v>9</v>
      </c>
      <c r="P12" s="13" t="s">
        <v>10</v>
      </c>
      <c r="Q12" s="13" t="s">
        <v>11</v>
      </c>
      <c r="R12" s="13" t="s">
        <v>12</v>
      </c>
      <c r="S12" s="13" t="s">
        <v>13</v>
      </c>
      <c r="T12" s="13" t="s">
        <v>14</v>
      </c>
      <c r="U12" s="13"/>
      <c r="V12" s="13"/>
    </row>
    <row r="13" spans="2:45" ht="154" customHeight="1">
      <c r="B13" s="13" t="s">
        <v>0</v>
      </c>
      <c r="D13" s="16" t="s">
        <v>2</v>
      </c>
      <c r="F13" s="13" t="s">
        <v>15</v>
      </c>
      <c r="G13" s="17"/>
      <c r="H13" s="14">
        <v>5</v>
      </c>
      <c r="I13" s="17"/>
      <c r="J13" s="19" t="s">
        <v>16</v>
      </c>
      <c r="K13" s="19" t="s">
        <v>17</v>
      </c>
      <c r="L13" s="19" t="s">
        <v>18</v>
      </c>
      <c r="M13" s="19" t="s">
        <v>19</v>
      </c>
      <c r="N13" s="19" t="s">
        <v>20</v>
      </c>
      <c r="O13" s="17"/>
      <c r="P13" s="13" t="s">
        <v>21</v>
      </c>
      <c r="Q13" s="13" t="s">
        <v>11</v>
      </c>
      <c r="R13" s="13" t="s">
        <v>22</v>
      </c>
      <c r="S13" s="13" t="s">
        <v>23</v>
      </c>
      <c r="T13" s="13" t="s">
        <v>14</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0</v>
      </c>
      <c r="D14" s="16" t="s">
        <v>24</v>
      </c>
      <c r="F14" s="13" t="s">
        <v>25</v>
      </c>
      <c r="H14" s="14">
        <v>4</v>
      </c>
      <c r="I14" s="7"/>
      <c r="J14" s="15" t="s">
        <v>26</v>
      </c>
      <c r="K14" s="15" t="s">
        <v>27</v>
      </c>
      <c r="L14" s="15" t="s">
        <v>28</v>
      </c>
      <c r="M14" s="15" t="s">
        <v>29</v>
      </c>
      <c r="N14" s="15" t="s">
        <v>30</v>
      </c>
      <c r="P14" s="16" t="s">
        <v>31</v>
      </c>
      <c r="Q14" s="16" t="s">
        <v>32</v>
      </c>
      <c r="R14" s="16" t="s">
        <v>33</v>
      </c>
      <c r="S14" s="16" t="s">
        <v>34</v>
      </c>
      <c r="T14" s="16" t="s">
        <v>35</v>
      </c>
      <c r="U14" s="15"/>
      <c r="V14" s="15"/>
    </row>
    <row r="15" spans="2:45" ht="191" customHeight="1">
      <c r="B15" s="13" t="s">
        <v>0</v>
      </c>
      <c r="D15" s="16" t="s">
        <v>36</v>
      </c>
      <c r="F15" s="13" t="s">
        <v>37</v>
      </c>
      <c r="H15" s="14">
        <v>3</v>
      </c>
      <c r="J15" s="15" t="s">
        <v>38</v>
      </c>
      <c r="K15" s="15" t="s">
        <v>39</v>
      </c>
      <c r="L15" s="15" t="s">
        <v>40</v>
      </c>
      <c r="M15" s="15" t="s">
        <v>41</v>
      </c>
      <c r="N15" s="15" t="s">
        <v>42</v>
      </c>
      <c r="P15" s="16" t="s">
        <v>43</v>
      </c>
      <c r="Q15" s="16" t="s">
        <v>44</v>
      </c>
      <c r="R15" s="16" t="s">
        <v>45</v>
      </c>
      <c r="S15" s="16" t="s">
        <v>46</v>
      </c>
      <c r="T15" s="16"/>
      <c r="U15" s="15"/>
      <c r="V15" s="15"/>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3">
    <mergeCell ref="J9:N9"/>
    <mergeCell ref="P9:V9"/>
    <mergeCell ref="D12:E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91275-9690-2140-B72C-1ED536F8AF4E}">
  <dimension ref="B8:AS28"/>
  <sheetViews>
    <sheetView topLeftCell="A11" zoomScale="90" workbookViewId="0">
      <selection activeCell="A11" sqref="A11"/>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72">
      <c r="B12" s="13" t="s">
        <v>172</v>
      </c>
      <c r="D12" s="43" t="s">
        <v>175</v>
      </c>
      <c r="E12" s="37"/>
      <c r="F12" s="13" t="s">
        <v>432</v>
      </c>
      <c r="H12" s="14">
        <v>6</v>
      </c>
      <c r="J12" s="15" t="s">
        <v>5</v>
      </c>
      <c r="K12" s="15" t="s">
        <v>6</v>
      </c>
      <c r="L12" s="15" t="s">
        <v>7</v>
      </c>
      <c r="M12" s="15" t="s">
        <v>8</v>
      </c>
      <c r="N12" s="15" t="s">
        <v>9</v>
      </c>
      <c r="P12" s="15" t="s">
        <v>425</v>
      </c>
      <c r="Q12" s="15" t="s">
        <v>426</v>
      </c>
      <c r="R12" s="15" t="s">
        <v>22</v>
      </c>
      <c r="S12" s="15" t="s">
        <v>47</v>
      </c>
      <c r="T12" s="15" t="s">
        <v>47</v>
      </c>
      <c r="U12" s="15"/>
      <c r="V12" s="15"/>
    </row>
    <row r="13" spans="2:45" ht="154" customHeight="1">
      <c r="B13" s="13" t="s">
        <v>172</v>
      </c>
      <c r="D13" s="16" t="s">
        <v>2</v>
      </c>
      <c r="F13" s="13" t="s">
        <v>433</v>
      </c>
      <c r="G13" s="17"/>
      <c r="H13" s="18" t="s">
        <v>3</v>
      </c>
      <c r="I13" s="17"/>
      <c r="J13" s="19" t="s">
        <v>16</v>
      </c>
      <c r="K13" s="19" t="s">
        <v>17</v>
      </c>
      <c r="L13" s="19" t="s">
        <v>18</v>
      </c>
      <c r="M13" s="19" t="s">
        <v>19</v>
      </c>
      <c r="N13" s="19" t="s">
        <v>20</v>
      </c>
      <c r="O13" s="17"/>
      <c r="P13" s="13" t="s">
        <v>335</v>
      </c>
      <c r="Q13" s="13" t="s">
        <v>426</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172</v>
      </c>
      <c r="D14" s="16" t="s">
        <v>176</v>
      </c>
      <c r="F14" s="13" t="s">
        <v>434</v>
      </c>
      <c r="H14" s="14">
        <v>4</v>
      </c>
      <c r="I14" s="7"/>
      <c r="J14" s="15" t="s">
        <v>26</v>
      </c>
      <c r="K14" s="15" t="s">
        <v>27</v>
      </c>
      <c r="L14" s="15" t="s">
        <v>28</v>
      </c>
      <c r="M14" s="15" t="s">
        <v>29</v>
      </c>
      <c r="N14" s="15" t="s">
        <v>30</v>
      </c>
      <c r="P14" s="16" t="s">
        <v>338</v>
      </c>
      <c r="Q14" s="16" t="s">
        <v>429</v>
      </c>
      <c r="R14" s="16" t="s">
        <v>33</v>
      </c>
      <c r="S14" s="16" t="s">
        <v>47</v>
      </c>
      <c r="T14" s="16" t="s">
        <v>47</v>
      </c>
      <c r="U14" s="16"/>
      <c r="V14" s="16"/>
    </row>
    <row r="15" spans="2:45" ht="191" customHeight="1">
      <c r="B15" s="13" t="s">
        <v>172</v>
      </c>
      <c r="D15" s="16" t="s">
        <v>177</v>
      </c>
      <c r="F15" s="13" t="s">
        <v>435</v>
      </c>
      <c r="H15" s="14">
        <v>3</v>
      </c>
      <c r="J15" s="15" t="s">
        <v>38</v>
      </c>
      <c r="K15" s="15" t="s">
        <v>39</v>
      </c>
      <c r="L15" s="15" t="s">
        <v>40</v>
      </c>
      <c r="M15" s="15" t="s">
        <v>41</v>
      </c>
      <c r="N15" s="15" t="s">
        <v>42</v>
      </c>
      <c r="P15" s="16" t="s">
        <v>340</v>
      </c>
      <c r="Q15" s="16" t="s">
        <v>431</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2">
    <mergeCell ref="J9:N9"/>
    <mergeCell ref="P9:V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CA75B-C18D-574B-99C4-9D0B6395E8FC}">
  <dimension ref="B8:V25"/>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221">
      <c r="B12" s="13" t="s">
        <v>172</v>
      </c>
      <c r="D12" s="43" t="s">
        <v>178</v>
      </c>
      <c r="E12" s="37"/>
      <c r="F12" s="13" t="s">
        <v>436</v>
      </c>
      <c r="H12" s="14">
        <v>6</v>
      </c>
      <c r="J12" s="15" t="s">
        <v>16</v>
      </c>
      <c r="K12" s="15" t="s">
        <v>17</v>
      </c>
      <c r="L12" s="15" t="s">
        <v>18</v>
      </c>
      <c r="M12" s="15" t="s">
        <v>19</v>
      </c>
      <c r="N12" s="15" t="s">
        <v>20</v>
      </c>
      <c r="P12" s="15" t="s">
        <v>335</v>
      </c>
      <c r="Q12" s="15" t="s">
        <v>426</v>
      </c>
      <c r="R12" s="15" t="s">
        <v>22</v>
      </c>
      <c r="S12" s="15" t="s">
        <v>47</v>
      </c>
      <c r="T12" s="15" t="s">
        <v>47</v>
      </c>
      <c r="U12" s="15"/>
      <c r="V12" s="15"/>
    </row>
    <row r="13" spans="2:22">
      <c r="B13" s="16"/>
      <c r="D13" s="16"/>
      <c r="F13" s="16"/>
      <c r="H13" s="14"/>
      <c r="J13" s="15"/>
      <c r="K13" s="15"/>
      <c r="L13" s="15"/>
      <c r="M13" s="15"/>
      <c r="N13" s="15"/>
      <c r="P13" s="16"/>
      <c r="Q13" s="16"/>
      <c r="R13" s="16"/>
      <c r="S13" s="16"/>
      <c r="T13" s="16"/>
      <c r="U13" s="16"/>
      <c r="V13" s="16"/>
    </row>
    <row r="14" spans="2:22">
      <c r="B14" s="16"/>
      <c r="D14" s="16"/>
      <c r="F14" s="16"/>
      <c r="H14" s="14"/>
      <c r="J14" s="15"/>
      <c r="K14" s="15"/>
      <c r="L14" s="15"/>
      <c r="M14" s="15"/>
      <c r="N14" s="15"/>
      <c r="P14" s="16"/>
      <c r="Q14" s="16"/>
      <c r="R14" s="16"/>
      <c r="S14" s="16"/>
      <c r="T14" s="16"/>
      <c r="U14" s="16"/>
      <c r="V14" s="16"/>
    </row>
    <row r="15" spans="2:22">
      <c r="B15" s="16"/>
      <c r="D15" s="16"/>
      <c r="F15" s="16"/>
      <c r="H15" s="14"/>
      <c r="J15" s="15"/>
      <c r="K15" s="15"/>
      <c r="L15" s="15"/>
      <c r="M15" s="15"/>
      <c r="N15" s="15"/>
      <c r="P15" s="16"/>
      <c r="Q15" s="16"/>
      <c r="R15" s="16"/>
      <c r="S15" s="16"/>
      <c r="T15" s="16"/>
      <c r="U15" s="16"/>
      <c r="V15" s="16"/>
    </row>
    <row r="16" spans="2:22">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sheetData>
  <mergeCells count="2">
    <mergeCell ref="J9:N9"/>
    <mergeCell ref="P9:V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F100-3985-E144-B79A-EAFC8440678A}">
  <dimension ref="B8:AS27"/>
  <sheetViews>
    <sheetView zoomScale="90" workbookViewId="0">
      <selection activeCell="A8" sqref="A8"/>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319" customHeight="1" thickBot="1">
      <c r="B12" s="13" t="s">
        <v>144</v>
      </c>
      <c r="D12" s="63" t="s">
        <v>179</v>
      </c>
      <c r="E12" s="64"/>
      <c r="F12" s="13" t="s">
        <v>437</v>
      </c>
      <c r="H12" s="35" t="s">
        <v>150</v>
      </c>
      <c r="J12" s="15" t="s">
        <v>298</v>
      </c>
      <c r="K12" s="15" t="s">
        <v>299</v>
      </c>
      <c r="L12" s="15" t="s">
        <v>300</v>
      </c>
      <c r="M12" s="15" t="s">
        <v>301</v>
      </c>
      <c r="N12" s="15" t="s">
        <v>302</v>
      </c>
      <c r="P12" s="15" t="s">
        <v>438</v>
      </c>
      <c r="Q12" s="15" t="s">
        <v>12</v>
      </c>
      <c r="R12" s="15" t="s">
        <v>10</v>
      </c>
      <c r="S12" s="15" t="s">
        <v>439</v>
      </c>
      <c r="T12" s="15" t="s">
        <v>47</v>
      </c>
      <c r="U12" s="15"/>
      <c r="V12" s="15"/>
    </row>
    <row r="13" spans="2:45" ht="267" customHeight="1">
      <c r="B13" s="13" t="s">
        <v>144</v>
      </c>
      <c r="D13" s="16" t="s">
        <v>180</v>
      </c>
      <c r="F13" s="13" t="s">
        <v>440</v>
      </c>
      <c r="G13" s="17"/>
      <c r="H13" s="18" t="s">
        <v>91</v>
      </c>
      <c r="I13" s="17"/>
      <c r="J13" s="19" t="s">
        <v>5</v>
      </c>
      <c r="K13" s="19" t="s">
        <v>6</v>
      </c>
      <c r="L13" s="19" t="s">
        <v>7</v>
      </c>
      <c r="M13" s="19" t="s">
        <v>8</v>
      </c>
      <c r="N13" s="19" t="s">
        <v>9</v>
      </c>
      <c r="O13" s="17"/>
      <c r="P13" s="13" t="s">
        <v>441</v>
      </c>
      <c r="Q13" s="13" t="s">
        <v>12</v>
      </c>
      <c r="R13" s="13" t="s">
        <v>10</v>
      </c>
      <c r="S13" s="13" t="s">
        <v>439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 customHeight="1">
      <c r="B14" s="13" t="s">
        <v>144</v>
      </c>
      <c r="D14" s="16" t="s">
        <v>181</v>
      </c>
      <c r="F14" s="13" t="s">
        <v>442</v>
      </c>
      <c r="H14" s="14">
        <v>4</v>
      </c>
      <c r="I14" s="7"/>
      <c r="J14" s="15" t="s">
        <v>26</v>
      </c>
      <c r="K14" s="15" t="s">
        <v>27</v>
      </c>
      <c r="L14" s="15" t="s">
        <v>28</v>
      </c>
      <c r="M14" s="15" t="s">
        <v>29</v>
      </c>
      <c r="N14" s="15" t="s">
        <v>30</v>
      </c>
      <c r="P14" s="16" t="s">
        <v>443</v>
      </c>
      <c r="Q14" s="16" t="s">
        <v>33</v>
      </c>
      <c r="R14" s="16" t="s">
        <v>31</v>
      </c>
      <c r="S14" s="16" t="s">
        <v>32</v>
      </c>
      <c r="T14" s="16" t="s">
        <v>47</v>
      </c>
      <c r="U14" s="16"/>
      <c r="V14" s="16"/>
    </row>
    <row r="15" spans="2:45" ht="17">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11F7-DD28-AF4E-A2CC-BB037B98BA9C}">
  <dimension ref="B8:AS29"/>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144</v>
      </c>
      <c r="D12" s="63" t="s">
        <v>182</v>
      </c>
      <c r="E12" s="64"/>
      <c r="F12" s="13" t="s">
        <v>444</v>
      </c>
      <c r="H12" s="14">
        <v>6</v>
      </c>
      <c r="J12" s="15" t="s">
        <v>5</v>
      </c>
      <c r="K12" s="15" t="s">
        <v>6</v>
      </c>
      <c r="L12" s="15" t="s">
        <v>7</v>
      </c>
      <c r="M12" s="15" t="s">
        <v>8</v>
      </c>
      <c r="N12" s="15" t="s">
        <v>9</v>
      </c>
      <c r="P12" s="15" t="s">
        <v>286</v>
      </c>
      <c r="Q12" s="15" t="s">
        <v>445</v>
      </c>
      <c r="R12" s="15" t="s">
        <v>446</v>
      </c>
      <c r="S12" s="15" t="s">
        <v>447</v>
      </c>
      <c r="T12" s="15" t="s">
        <v>448</v>
      </c>
      <c r="U12" s="15" t="s">
        <v>449</v>
      </c>
      <c r="V12" s="15"/>
    </row>
    <row r="13" spans="2:45" ht="219" customHeight="1">
      <c r="B13" s="13" t="s">
        <v>144</v>
      </c>
      <c r="D13" s="16" t="s">
        <v>183</v>
      </c>
      <c r="F13" s="13" t="s">
        <v>450</v>
      </c>
      <c r="G13" s="17"/>
      <c r="H13" s="18" t="s">
        <v>109</v>
      </c>
      <c r="I13" s="17"/>
      <c r="J13" s="19" t="s">
        <v>16</v>
      </c>
      <c r="K13" s="19" t="s">
        <v>17</v>
      </c>
      <c r="L13" s="19" t="s">
        <v>18</v>
      </c>
      <c r="M13" s="19" t="s">
        <v>19</v>
      </c>
      <c r="N13" s="19" t="s">
        <v>20</v>
      </c>
      <c r="O13" s="17"/>
      <c r="P13" s="13" t="s">
        <v>289</v>
      </c>
      <c r="Q13" s="13" t="s">
        <v>445</v>
      </c>
      <c r="R13" s="13" t="s">
        <v>23</v>
      </c>
      <c r="S13" s="13" t="s">
        <v>451</v>
      </c>
      <c r="T13" s="13" t="s">
        <v>311</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144</v>
      </c>
      <c r="D14" s="16" t="s">
        <v>184</v>
      </c>
      <c r="F14" s="13" t="s">
        <v>452</v>
      </c>
      <c r="H14" s="14">
        <v>4</v>
      </c>
      <c r="I14" s="7"/>
      <c r="J14" s="15" t="s">
        <v>26</v>
      </c>
      <c r="K14" s="15" t="s">
        <v>27</v>
      </c>
      <c r="L14" s="15" t="s">
        <v>28</v>
      </c>
      <c r="M14" s="15" t="s">
        <v>29</v>
      </c>
      <c r="N14" s="15" t="s">
        <v>30</v>
      </c>
      <c r="P14" s="16" t="s">
        <v>292</v>
      </c>
      <c r="Q14" s="16" t="s">
        <v>453</v>
      </c>
      <c r="R14" s="16" t="s">
        <v>34</v>
      </c>
      <c r="S14" s="16" t="s">
        <v>454</v>
      </c>
      <c r="T14" s="16" t="s">
        <v>309</v>
      </c>
      <c r="U14" s="16"/>
      <c r="V14" s="16"/>
    </row>
    <row r="15" spans="2:45" ht="211" customHeight="1">
      <c r="B15" s="13" t="s">
        <v>144</v>
      </c>
      <c r="D15" s="16" t="s">
        <v>185</v>
      </c>
      <c r="F15" s="13" t="s">
        <v>455</v>
      </c>
      <c r="H15" s="14">
        <v>3</v>
      </c>
      <c r="J15" s="15" t="s">
        <v>38</v>
      </c>
      <c r="K15" s="15" t="s">
        <v>39</v>
      </c>
      <c r="L15" s="15" t="s">
        <v>40</v>
      </c>
      <c r="M15" s="15" t="s">
        <v>41</v>
      </c>
      <c r="N15" s="15" t="s">
        <v>42</v>
      </c>
      <c r="P15" s="16" t="s">
        <v>421</v>
      </c>
      <c r="Q15" s="16" t="s">
        <v>456</v>
      </c>
      <c r="R15" s="16" t="s">
        <v>45</v>
      </c>
      <c r="S15" s="16" t="s">
        <v>457</v>
      </c>
      <c r="T15" s="16" t="s">
        <v>315</v>
      </c>
      <c r="U15" s="16"/>
      <c r="V15" s="16"/>
    </row>
    <row r="16" spans="2:45" ht="180" customHeight="1">
      <c r="B16" s="13" t="s">
        <v>144</v>
      </c>
      <c r="D16" s="16" t="s">
        <v>186</v>
      </c>
      <c r="F16" s="13" t="s">
        <v>458</v>
      </c>
      <c r="H16" s="14">
        <v>2</v>
      </c>
      <c r="J16" s="15" t="s">
        <v>319</v>
      </c>
      <c r="K16" s="15" t="s">
        <v>320</v>
      </c>
      <c r="L16" s="15" t="s">
        <v>321</v>
      </c>
      <c r="M16" s="15" t="s">
        <v>322</v>
      </c>
      <c r="N16" s="15" t="s">
        <v>323</v>
      </c>
      <c r="P16" s="16" t="s">
        <v>296</v>
      </c>
      <c r="Q16" s="16" t="s">
        <v>459</v>
      </c>
      <c r="R16" s="16" t="s">
        <v>460</v>
      </c>
      <c r="S16" s="16" t="s">
        <v>461</v>
      </c>
      <c r="T16" s="16" t="s">
        <v>324</v>
      </c>
      <c r="U16" s="16"/>
      <c r="V16" s="16"/>
    </row>
    <row r="17" spans="2:22" ht="175" customHeight="1">
      <c r="B17" s="13" t="s">
        <v>144</v>
      </c>
      <c r="D17" s="16" t="s">
        <v>187</v>
      </c>
      <c r="F17" s="38" t="s">
        <v>188</v>
      </c>
      <c r="H17" s="14">
        <v>1</v>
      </c>
      <c r="J17" s="15" t="s">
        <v>462</v>
      </c>
      <c r="K17" s="15" t="s">
        <v>463</v>
      </c>
      <c r="L17" s="15" t="s">
        <v>464</v>
      </c>
      <c r="M17" s="15" t="s">
        <v>465</v>
      </c>
      <c r="N17" s="15" t="s">
        <v>466</v>
      </c>
      <c r="P17" s="16" t="s">
        <v>467</v>
      </c>
      <c r="Q17" s="16" t="s">
        <v>468</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8A30-DDBF-F440-98F8-EF5CC565488A}">
  <dimension ref="B8:AS29"/>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409" customHeight="1" thickBot="1">
      <c r="B12" s="13" t="s">
        <v>144</v>
      </c>
      <c r="D12" s="63" t="s">
        <v>189</v>
      </c>
      <c r="E12" s="64"/>
      <c r="F12" s="13" t="s">
        <v>469</v>
      </c>
      <c r="H12" s="14">
        <v>6</v>
      </c>
      <c r="J12" s="15" t="s">
        <v>5</v>
      </c>
      <c r="K12" s="15" t="s">
        <v>6</v>
      </c>
      <c r="L12" s="15" t="s">
        <v>7</v>
      </c>
      <c r="M12" s="15" t="s">
        <v>8</v>
      </c>
      <c r="N12" s="15" t="s">
        <v>9</v>
      </c>
      <c r="P12" s="15" t="s">
        <v>470</v>
      </c>
      <c r="Q12" s="15" t="s">
        <v>12</v>
      </c>
      <c r="R12" s="15" t="s">
        <v>304</v>
      </c>
      <c r="S12" s="15" t="s">
        <v>471</v>
      </c>
      <c r="T12" s="15" t="s">
        <v>47</v>
      </c>
      <c r="U12" s="15"/>
      <c r="V12" s="15"/>
    </row>
    <row r="13" spans="2:45" ht="409" customHeight="1">
      <c r="B13" s="13" t="s">
        <v>144</v>
      </c>
      <c r="D13" s="16" t="s">
        <v>190</v>
      </c>
      <c r="F13" s="13" t="s">
        <v>472</v>
      </c>
      <c r="G13" s="17"/>
      <c r="H13" s="18" t="s">
        <v>109</v>
      </c>
      <c r="I13" s="17"/>
      <c r="J13" s="19" t="s">
        <v>16</v>
      </c>
      <c r="K13" s="19" t="s">
        <v>17</v>
      </c>
      <c r="L13" s="19" t="s">
        <v>18</v>
      </c>
      <c r="M13" s="19" t="s">
        <v>19</v>
      </c>
      <c r="N13" s="19" t="s">
        <v>20</v>
      </c>
      <c r="O13" s="17"/>
      <c r="P13" s="13" t="s">
        <v>470</v>
      </c>
      <c r="Q13" s="13" t="s">
        <v>22</v>
      </c>
      <c r="R13" s="13" t="s">
        <v>327</v>
      </c>
      <c r="S13" s="13" t="s">
        <v>473</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409" customHeight="1">
      <c r="B14" s="13" t="s">
        <v>144</v>
      </c>
      <c r="D14" s="16" t="s">
        <v>191</v>
      </c>
      <c r="F14" s="13" t="s">
        <v>474</v>
      </c>
      <c r="H14" s="14">
        <v>4</v>
      </c>
      <c r="I14" s="7"/>
      <c r="J14" s="15" t="s">
        <v>26</v>
      </c>
      <c r="K14" s="15" t="s">
        <v>27</v>
      </c>
      <c r="L14" s="15" t="s">
        <v>28</v>
      </c>
      <c r="M14" s="15" t="s">
        <v>29</v>
      </c>
      <c r="N14" s="15" t="s">
        <v>30</v>
      </c>
      <c r="P14" s="16" t="s">
        <v>308</v>
      </c>
      <c r="Q14" s="16" t="s">
        <v>475</v>
      </c>
      <c r="R14" s="16" t="s">
        <v>476</v>
      </c>
      <c r="S14" s="16" t="s">
        <v>47</v>
      </c>
      <c r="T14" s="16" t="s">
        <v>47</v>
      </c>
      <c r="U14" s="16"/>
      <c r="V14" s="16"/>
    </row>
    <row r="15" spans="2:45" ht="392" customHeight="1">
      <c r="B15" s="13" t="s">
        <v>144</v>
      </c>
      <c r="D15" s="16" t="s">
        <v>192</v>
      </c>
      <c r="F15" s="13" t="s">
        <v>477</v>
      </c>
      <c r="H15" s="14">
        <v>3</v>
      </c>
      <c r="J15" s="15" t="s">
        <v>38</v>
      </c>
      <c r="K15" s="15" t="s">
        <v>39</v>
      </c>
      <c r="L15" s="15" t="s">
        <v>40</v>
      </c>
      <c r="M15" s="15" t="s">
        <v>41</v>
      </c>
      <c r="N15" s="15" t="s">
        <v>42</v>
      </c>
      <c r="P15" s="16" t="s">
        <v>329</v>
      </c>
      <c r="Q15" s="16" t="s">
        <v>351</v>
      </c>
      <c r="R15" s="16" t="s">
        <v>457</v>
      </c>
      <c r="S15" s="16" t="s">
        <v>47</v>
      </c>
      <c r="T15" s="16" t="s">
        <v>47</v>
      </c>
      <c r="U15" s="16"/>
      <c r="V15" s="16"/>
    </row>
    <row r="16" spans="2:45" ht="321" customHeight="1">
      <c r="B16" s="13" t="s">
        <v>144</v>
      </c>
      <c r="D16" s="16" t="s">
        <v>193</v>
      </c>
      <c r="F16" s="13" t="s">
        <v>478</v>
      </c>
      <c r="H16" s="14">
        <v>2</v>
      </c>
      <c r="J16" s="15" t="s">
        <v>319</v>
      </c>
      <c r="K16" s="15" t="s">
        <v>320</v>
      </c>
      <c r="L16" s="15" t="s">
        <v>321</v>
      </c>
      <c r="M16" s="15" t="s">
        <v>322</v>
      </c>
      <c r="N16" s="15" t="s">
        <v>323</v>
      </c>
      <c r="P16" s="16" t="s">
        <v>360</v>
      </c>
      <c r="Q16" s="16" t="s">
        <v>354</v>
      </c>
      <c r="R16" s="16" t="s">
        <v>461</v>
      </c>
      <c r="S16" s="16" t="s">
        <v>47</v>
      </c>
      <c r="T16" s="16" t="s">
        <v>47</v>
      </c>
      <c r="U16" s="16"/>
      <c r="V16" s="16"/>
    </row>
    <row r="17" spans="2:22" ht="17">
      <c r="B17" s="13" t="s">
        <v>47</v>
      </c>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B233-16CA-2547-A663-CD824449D7C2}">
  <dimension ref="B8:AS27"/>
  <sheetViews>
    <sheetView zoomScale="90" workbookViewId="0">
      <selection activeCell="F13" sqref="F13"/>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381" customHeight="1">
      <c r="B12" s="13" t="s">
        <v>144</v>
      </c>
      <c r="D12" s="65" t="s">
        <v>194</v>
      </c>
      <c r="E12" s="65"/>
      <c r="F12" s="21" t="s">
        <v>479</v>
      </c>
      <c r="H12" s="14">
        <v>6</v>
      </c>
      <c r="J12" s="15" t="s">
        <v>5</v>
      </c>
      <c r="K12" s="15" t="s">
        <v>6</v>
      </c>
      <c r="L12" s="15" t="s">
        <v>7</v>
      </c>
      <c r="M12" s="15" t="s">
        <v>8</v>
      </c>
      <c r="N12" s="15" t="s">
        <v>9</v>
      </c>
      <c r="P12" s="15" t="s">
        <v>480</v>
      </c>
      <c r="Q12" s="15" t="s">
        <v>12</v>
      </c>
      <c r="R12" s="15" t="s">
        <v>481</v>
      </c>
      <c r="S12" s="15" t="s">
        <v>482</v>
      </c>
      <c r="T12" s="15" t="s">
        <v>47</v>
      </c>
      <c r="U12" s="15"/>
      <c r="V12" s="15"/>
    </row>
    <row r="13" spans="2:45" ht="403" customHeight="1">
      <c r="B13" s="13" t="s">
        <v>144</v>
      </c>
      <c r="D13" s="22" t="s">
        <v>195</v>
      </c>
      <c r="F13" s="13" t="s">
        <v>483</v>
      </c>
      <c r="G13" s="17"/>
      <c r="H13" s="18" t="s">
        <v>3</v>
      </c>
      <c r="I13" s="17"/>
      <c r="J13" s="19" t="s">
        <v>16</v>
      </c>
      <c r="K13" s="19" t="s">
        <v>17</v>
      </c>
      <c r="L13" s="19" t="s">
        <v>18</v>
      </c>
      <c r="M13" s="19" t="s">
        <v>19</v>
      </c>
      <c r="N13" s="19" t="s">
        <v>20</v>
      </c>
      <c r="O13" s="17"/>
      <c r="P13" s="13" t="s">
        <v>484</v>
      </c>
      <c r="Q13" s="13" t="s">
        <v>22</v>
      </c>
      <c r="R13" s="13" t="s">
        <v>485</v>
      </c>
      <c r="S13" s="13" t="s">
        <v>486</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374" customHeight="1">
      <c r="B14" s="13" t="s">
        <v>144</v>
      </c>
      <c r="D14" s="16" t="s">
        <v>196</v>
      </c>
      <c r="F14" s="13" t="s">
        <v>487</v>
      </c>
      <c r="H14" s="57" t="s">
        <v>139</v>
      </c>
      <c r="I14" s="7"/>
      <c r="J14" s="15" t="s">
        <v>26</v>
      </c>
      <c r="K14" s="15" t="s">
        <v>27</v>
      </c>
      <c r="L14" s="15" t="s">
        <v>28</v>
      </c>
      <c r="M14" s="15" t="s">
        <v>29</v>
      </c>
      <c r="N14" s="15" t="s">
        <v>30</v>
      </c>
      <c r="P14" s="16" t="s">
        <v>443</v>
      </c>
      <c r="Q14" s="16" t="s">
        <v>33</v>
      </c>
      <c r="R14" s="16" t="s">
        <v>488</v>
      </c>
      <c r="S14" s="16" t="s">
        <v>475</v>
      </c>
      <c r="T14" s="16" t="s">
        <v>47</v>
      </c>
      <c r="U14" s="16" t="s">
        <v>47</v>
      </c>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6E97-5713-D24E-982E-4A84AC027F04}">
  <dimension ref="B8:AS27"/>
  <sheetViews>
    <sheetView zoomScale="90" workbookViewId="0">
      <selection activeCell="L25" sqref="L25"/>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306">
      <c r="B12" s="13" t="s">
        <v>144</v>
      </c>
      <c r="D12" s="65" t="s">
        <v>197</v>
      </c>
      <c r="E12" s="65"/>
      <c r="F12" s="21" t="s">
        <v>489</v>
      </c>
      <c r="H12" s="14">
        <v>6</v>
      </c>
      <c r="J12" s="15" t="s">
        <v>5</v>
      </c>
      <c r="K12" s="15" t="s">
        <v>6</v>
      </c>
      <c r="L12" s="15" t="s">
        <v>7</v>
      </c>
      <c r="M12" s="15" t="s">
        <v>8</v>
      </c>
      <c r="N12" s="15" t="s">
        <v>9</v>
      </c>
      <c r="P12" s="15" t="s">
        <v>441</v>
      </c>
      <c r="Q12" s="15" t="s">
        <v>12</v>
      </c>
      <c r="R12" s="15" t="s">
        <v>490</v>
      </c>
      <c r="S12" s="15" t="s">
        <v>491</v>
      </c>
      <c r="T12" s="15" t="s">
        <v>492</v>
      </c>
      <c r="U12" s="15"/>
      <c r="V12" s="15"/>
    </row>
    <row r="13" spans="2:45" ht="154" customHeight="1">
      <c r="B13" s="13" t="s">
        <v>144</v>
      </c>
      <c r="D13" s="22" t="s">
        <v>198</v>
      </c>
      <c r="F13" s="13" t="s">
        <v>493</v>
      </c>
      <c r="G13" s="17"/>
      <c r="H13" s="18" t="s">
        <v>3</v>
      </c>
      <c r="I13" s="17"/>
      <c r="J13" s="19" t="s">
        <v>16</v>
      </c>
      <c r="K13" s="19" t="s">
        <v>17</v>
      </c>
      <c r="L13" s="19" t="s">
        <v>18</v>
      </c>
      <c r="M13" s="19" t="s">
        <v>19</v>
      </c>
      <c r="N13" s="19" t="s">
        <v>20</v>
      </c>
      <c r="O13" s="17"/>
      <c r="P13" s="13" t="s">
        <v>494</v>
      </c>
      <c r="Q13" s="13" t="s">
        <v>22</v>
      </c>
      <c r="R13" s="13" t="s">
        <v>495</v>
      </c>
      <c r="S13" s="13" t="s">
        <v>449</v>
      </c>
      <c r="T13" s="13" t="s">
        <v>496</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144</v>
      </c>
      <c r="D14" s="16" t="s">
        <v>199</v>
      </c>
      <c r="F14" s="13" t="s">
        <v>497</v>
      </c>
      <c r="H14" s="57" t="s">
        <v>139</v>
      </c>
      <c r="I14" s="7"/>
      <c r="J14" s="15" t="s">
        <v>26</v>
      </c>
      <c r="K14" s="15" t="s">
        <v>27</v>
      </c>
      <c r="L14" s="15" t="s">
        <v>28</v>
      </c>
      <c r="M14" s="15" t="s">
        <v>29</v>
      </c>
      <c r="N14" s="15" t="s">
        <v>30</v>
      </c>
      <c r="P14" s="16" t="s">
        <v>443</v>
      </c>
      <c r="Q14" s="16" t="s">
        <v>33</v>
      </c>
      <c r="R14" s="16" t="s">
        <v>498</v>
      </c>
      <c r="S14" s="16" t="s">
        <v>499</v>
      </c>
      <c r="T14" s="16" t="s">
        <v>500</v>
      </c>
      <c r="U14" s="16" t="s">
        <v>501</v>
      </c>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0F82-C13F-3049-9B08-C4CA3B2E73E2}">
  <dimension ref="B8:AS29"/>
  <sheetViews>
    <sheetView zoomScale="90" workbookViewId="0">
      <selection activeCell="H12" sqref="H12"/>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144</v>
      </c>
      <c r="D12" s="63" t="s">
        <v>200</v>
      </c>
      <c r="E12" s="64"/>
      <c r="F12" s="13" t="s">
        <v>502</v>
      </c>
      <c r="H12" s="14">
        <v>6</v>
      </c>
      <c r="J12" s="15" t="s">
        <v>5</v>
      </c>
      <c r="K12" s="15" t="s">
        <v>6</v>
      </c>
      <c r="L12" s="15" t="s">
        <v>7</v>
      </c>
      <c r="M12" s="15" t="s">
        <v>8</v>
      </c>
      <c r="N12" s="15" t="s">
        <v>9</v>
      </c>
      <c r="P12" s="15" t="s">
        <v>286</v>
      </c>
      <c r="Q12" s="15" t="s">
        <v>445</v>
      </c>
      <c r="R12" s="15" t="s">
        <v>446</v>
      </c>
      <c r="S12" s="15" t="s">
        <v>447</v>
      </c>
      <c r="T12" s="15" t="s">
        <v>47</v>
      </c>
      <c r="U12" s="15"/>
      <c r="V12" s="15"/>
    </row>
    <row r="13" spans="2:45" ht="219" customHeight="1">
      <c r="B13" s="13" t="s">
        <v>144</v>
      </c>
      <c r="D13" s="16" t="s">
        <v>201</v>
      </c>
      <c r="F13" s="13" t="s">
        <v>503</v>
      </c>
      <c r="G13" s="17"/>
      <c r="H13" s="18" t="s">
        <v>109</v>
      </c>
      <c r="I13" s="17"/>
      <c r="J13" s="19" t="s">
        <v>16</v>
      </c>
      <c r="K13" s="19" t="s">
        <v>17</v>
      </c>
      <c r="L13" s="19" t="s">
        <v>18</v>
      </c>
      <c r="M13" s="19" t="s">
        <v>19</v>
      </c>
      <c r="N13" s="19" t="s">
        <v>20</v>
      </c>
      <c r="O13" s="17"/>
      <c r="P13" s="13" t="s">
        <v>289</v>
      </c>
      <c r="Q13" s="13" t="s">
        <v>445</v>
      </c>
      <c r="R13" s="13" t="s">
        <v>23</v>
      </c>
      <c r="S13" s="13" t="s">
        <v>451</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144</v>
      </c>
      <c r="D14" s="16" t="s">
        <v>202</v>
      </c>
      <c r="F14" s="13" t="s">
        <v>504</v>
      </c>
      <c r="H14" s="14">
        <v>4</v>
      </c>
      <c r="I14" s="7"/>
      <c r="J14" s="15" t="s">
        <v>26</v>
      </c>
      <c r="K14" s="15" t="s">
        <v>27</v>
      </c>
      <c r="L14" s="15" t="s">
        <v>28</v>
      </c>
      <c r="M14" s="15" t="s">
        <v>29</v>
      </c>
      <c r="N14" s="15" t="s">
        <v>30</v>
      </c>
      <c r="P14" s="16" t="s">
        <v>292</v>
      </c>
      <c r="Q14" s="16" t="s">
        <v>453</v>
      </c>
      <c r="R14" s="16" t="s">
        <v>34</v>
      </c>
      <c r="S14" s="16" t="s">
        <v>454</v>
      </c>
      <c r="T14" s="16" t="s">
        <v>47</v>
      </c>
      <c r="U14" s="16"/>
      <c r="V14" s="16"/>
    </row>
    <row r="15" spans="2:45" ht="211" customHeight="1">
      <c r="B15" s="13" t="s">
        <v>144</v>
      </c>
      <c r="D15" s="16" t="s">
        <v>203</v>
      </c>
      <c r="F15" s="13" t="s">
        <v>505</v>
      </c>
      <c r="H15" s="14">
        <v>3</v>
      </c>
      <c r="J15" s="15" t="s">
        <v>38</v>
      </c>
      <c r="K15" s="15" t="s">
        <v>39</v>
      </c>
      <c r="L15" s="15" t="s">
        <v>40</v>
      </c>
      <c r="M15" s="15" t="s">
        <v>41</v>
      </c>
      <c r="N15" s="15" t="s">
        <v>42</v>
      </c>
      <c r="P15" s="16" t="s">
        <v>421</v>
      </c>
      <c r="Q15" s="16" t="s">
        <v>456</v>
      </c>
      <c r="R15" s="16" t="s">
        <v>45</v>
      </c>
      <c r="S15" s="16" t="s">
        <v>457</v>
      </c>
      <c r="T15" s="16" t="s">
        <v>47</v>
      </c>
      <c r="U15" s="16"/>
      <c r="V15" s="16"/>
    </row>
    <row r="16" spans="2:45" ht="180" customHeight="1">
      <c r="B16" s="13" t="s">
        <v>144</v>
      </c>
      <c r="D16" s="16" t="s">
        <v>204</v>
      </c>
      <c r="F16" s="13" t="s">
        <v>506</v>
      </c>
      <c r="H16" s="14">
        <v>2</v>
      </c>
      <c r="J16" s="15" t="s">
        <v>319</v>
      </c>
      <c r="K16" s="15" t="s">
        <v>320</v>
      </c>
      <c r="L16" s="15" t="s">
        <v>321</v>
      </c>
      <c r="M16" s="15" t="s">
        <v>322</v>
      </c>
      <c r="N16" s="15" t="s">
        <v>323</v>
      </c>
      <c r="P16" s="16" t="s">
        <v>296</v>
      </c>
      <c r="Q16" s="16" t="s">
        <v>459</v>
      </c>
      <c r="R16" s="16" t="s">
        <v>460</v>
      </c>
      <c r="S16" s="16" t="s">
        <v>461</v>
      </c>
      <c r="T16" s="16" t="s">
        <v>47</v>
      </c>
      <c r="U16" s="16"/>
      <c r="V16" s="16"/>
    </row>
    <row r="17" spans="2:22" ht="175" customHeight="1">
      <c r="B17" s="13" t="s">
        <v>144</v>
      </c>
      <c r="D17" s="16" t="s">
        <v>205</v>
      </c>
      <c r="F17" s="38" t="s">
        <v>188</v>
      </c>
      <c r="H17" s="14">
        <v>1</v>
      </c>
      <c r="J17" s="15" t="s">
        <v>462</v>
      </c>
      <c r="K17" s="15" t="s">
        <v>463</v>
      </c>
      <c r="L17" s="15" t="s">
        <v>464</v>
      </c>
      <c r="M17" s="15" t="s">
        <v>465</v>
      </c>
      <c r="N17" s="15" t="s">
        <v>466</v>
      </c>
      <c r="P17" s="16" t="s">
        <v>467</v>
      </c>
      <c r="Q17" s="16" t="s">
        <v>468</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34CB-6CF1-EF43-8E73-4B5BA4805253}">
  <dimension ref="B8:AS29"/>
  <sheetViews>
    <sheetView zoomScale="90" workbookViewId="0">
      <selection activeCell="N14" sqref="N14"/>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409.6" thickBot="1">
      <c r="B12" s="13" t="s">
        <v>144</v>
      </c>
      <c r="D12" s="63" t="s">
        <v>206</v>
      </c>
      <c r="E12" s="64"/>
      <c r="F12" s="13" t="s">
        <v>507</v>
      </c>
      <c r="H12" s="14">
        <v>7</v>
      </c>
      <c r="J12" s="15" t="s">
        <v>298</v>
      </c>
      <c r="K12" s="15" t="s">
        <v>299</v>
      </c>
      <c r="L12" s="15" t="s">
        <v>300</v>
      </c>
      <c r="M12" s="15" t="s">
        <v>301</v>
      </c>
      <c r="N12" s="15" t="s">
        <v>302</v>
      </c>
      <c r="P12" s="15" t="s">
        <v>438</v>
      </c>
      <c r="Q12" s="15" t="s">
        <v>12</v>
      </c>
      <c r="R12" s="15" t="s">
        <v>490</v>
      </c>
      <c r="S12" s="15" t="s">
        <v>508</v>
      </c>
      <c r="T12" s="15" t="s">
        <v>47</v>
      </c>
      <c r="U12" s="15"/>
      <c r="V12" s="15"/>
    </row>
    <row r="13" spans="2:45" ht="368" customHeight="1">
      <c r="B13" s="13" t="s">
        <v>144</v>
      </c>
      <c r="D13" s="16" t="s">
        <v>207</v>
      </c>
      <c r="F13" s="13" t="s">
        <v>509</v>
      </c>
      <c r="G13" s="17"/>
      <c r="H13" s="18" t="s">
        <v>152</v>
      </c>
      <c r="I13" s="17"/>
      <c r="J13" s="19" t="s">
        <v>5</v>
      </c>
      <c r="K13" s="19" t="s">
        <v>6</v>
      </c>
      <c r="L13" s="19" t="s">
        <v>7</v>
      </c>
      <c r="M13" s="19" t="s">
        <v>8</v>
      </c>
      <c r="N13" s="19" t="s">
        <v>9</v>
      </c>
      <c r="O13" s="17"/>
      <c r="P13" s="13" t="s">
        <v>441</v>
      </c>
      <c r="Q13" s="13" t="s">
        <v>12</v>
      </c>
      <c r="R13" s="13" t="s">
        <v>490</v>
      </c>
      <c r="S13" s="13" t="s">
        <v>510</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362" customHeight="1">
      <c r="B14" s="13" t="s">
        <v>144</v>
      </c>
      <c r="D14" s="16" t="s">
        <v>199</v>
      </c>
      <c r="F14" s="13" t="s">
        <v>497</v>
      </c>
      <c r="H14" s="14">
        <v>5</v>
      </c>
      <c r="I14" s="7"/>
      <c r="J14" s="15" t="s">
        <v>16</v>
      </c>
      <c r="K14" s="15" t="s">
        <v>17</v>
      </c>
      <c r="L14" s="15" t="s">
        <v>18</v>
      </c>
      <c r="M14" s="15" t="s">
        <v>19</v>
      </c>
      <c r="N14" s="15" t="s">
        <v>20</v>
      </c>
      <c r="P14" s="16" t="s">
        <v>511</v>
      </c>
      <c r="Q14" s="16" t="s">
        <v>22</v>
      </c>
      <c r="R14" s="16" t="s">
        <v>495</v>
      </c>
      <c r="S14" s="16" t="s">
        <v>512</v>
      </c>
      <c r="T14" s="16" t="s">
        <v>513</v>
      </c>
      <c r="U14" s="16"/>
      <c r="V14" s="16"/>
    </row>
    <row r="15" spans="2:45" ht="392" customHeight="1">
      <c r="B15" s="13" t="s">
        <v>144</v>
      </c>
      <c r="D15" s="16" t="s">
        <v>208</v>
      </c>
      <c r="F15" s="13" t="s">
        <v>514</v>
      </c>
      <c r="H15" s="14">
        <v>4</v>
      </c>
      <c r="J15" s="15" t="s">
        <v>26</v>
      </c>
      <c r="K15" s="15" t="s">
        <v>27</v>
      </c>
      <c r="L15" s="15" t="s">
        <v>28</v>
      </c>
      <c r="M15" s="15" t="s">
        <v>29</v>
      </c>
      <c r="N15" s="15" t="s">
        <v>30</v>
      </c>
      <c r="P15" s="16" t="s">
        <v>33</v>
      </c>
      <c r="Q15" s="16" t="s">
        <v>498</v>
      </c>
      <c r="R15" s="16" t="s">
        <v>443</v>
      </c>
      <c r="S15" s="16" t="s">
        <v>47</v>
      </c>
      <c r="T15" s="16" t="s">
        <v>47</v>
      </c>
      <c r="U15" s="16"/>
      <c r="V15" s="16"/>
    </row>
    <row r="16" spans="2:45" ht="321" customHeight="1">
      <c r="B16" s="13" t="s">
        <v>144</v>
      </c>
      <c r="D16" s="16" t="s">
        <v>209</v>
      </c>
      <c r="F16" s="13" t="s">
        <v>515</v>
      </c>
      <c r="H16" s="14">
        <v>3</v>
      </c>
      <c r="J16" s="15" t="s">
        <v>38</v>
      </c>
      <c r="K16" s="15" t="s">
        <v>39</v>
      </c>
      <c r="L16" s="15" t="s">
        <v>40</v>
      </c>
      <c r="M16" s="15" t="s">
        <v>41</v>
      </c>
      <c r="N16" s="15" t="s">
        <v>42</v>
      </c>
      <c r="P16" s="16" t="s">
        <v>456</v>
      </c>
      <c r="Q16" s="16" t="s">
        <v>516</v>
      </c>
      <c r="R16" s="16" t="s">
        <v>421</v>
      </c>
      <c r="S16" s="16" t="s">
        <v>47</v>
      </c>
      <c r="T16" s="16" t="s">
        <v>47</v>
      </c>
      <c r="U16" s="16"/>
      <c r="V16" s="16"/>
    </row>
    <row r="17" spans="2:22" ht="17">
      <c r="B17" s="13" t="s">
        <v>47</v>
      </c>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D338-AF7E-EA4D-9D35-7BC993C0143F}">
  <dimension ref="B8:AS30"/>
  <sheetViews>
    <sheetView zoomScale="90" workbookViewId="0">
      <selection activeCell="F17" sqref="F17"/>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21">
      <c r="B12" s="13" t="s">
        <v>210</v>
      </c>
      <c r="D12" s="16" t="s">
        <v>211</v>
      </c>
      <c r="F12" s="13" t="s">
        <v>517</v>
      </c>
      <c r="H12" s="14">
        <v>6</v>
      </c>
      <c r="J12" s="15" t="s">
        <v>5</v>
      </c>
      <c r="K12" s="15" t="s">
        <v>6</v>
      </c>
      <c r="L12" s="15" t="s">
        <v>7</v>
      </c>
      <c r="M12" s="15" t="s">
        <v>8</v>
      </c>
      <c r="N12" s="15" t="s">
        <v>9</v>
      </c>
      <c r="P12" s="15" t="s">
        <v>518</v>
      </c>
      <c r="Q12" s="15" t="s">
        <v>519</v>
      </c>
      <c r="R12" s="15" t="s">
        <v>12</v>
      </c>
      <c r="S12" s="15" t="s">
        <v>47</v>
      </c>
      <c r="T12" s="15" t="s">
        <v>47</v>
      </c>
      <c r="U12" s="15"/>
      <c r="V12" s="15"/>
    </row>
    <row r="13" spans="2:45" ht="154" customHeight="1">
      <c r="B13" s="13" t="s">
        <v>210</v>
      </c>
      <c r="D13" s="16" t="s">
        <v>212</v>
      </c>
      <c r="F13" s="13" t="s">
        <v>520</v>
      </c>
      <c r="G13" s="17"/>
      <c r="H13" s="18" t="s">
        <v>91</v>
      </c>
      <c r="I13" s="17"/>
      <c r="J13" s="19" t="s">
        <v>16</v>
      </c>
      <c r="K13" s="19" t="s">
        <v>17</v>
      </c>
      <c r="L13" s="19" t="s">
        <v>18</v>
      </c>
      <c r="M13" s="19" t="s">
        <v>19</v>
      </c>
      <c r="N13" s="19" t="s">
        <v>20</v>
      </c>
      <c r="O13" s="17"/>
      <c r="P13" s="13" t="s">
        <v>521</v>
      </c>
      <c r="Q13" s="13" t="s">
        <v>522</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79" customHeight="1">
      <c r="B14" s="13" t="s">
        <v>210</v>
      </c>
      <c r="D14" s="16" t="s">
        <v>213</v>
      </c>
      <c r="F14" s="13" t="s">
        <v>523</v>
      </c>
      <c r="H14" s="14">
        <v>5</v>
      </c>
      <c r="I14" s="7"/>
      <c r="J14" s="15" t="s">
        <v>16</v>
      </c>
      <c r="K14" s="15" t="s">
        <v>17</v>
      </c>
      <c r="L14" s="15" t="s">
        <v>18</v>
      </c>
      <c r="M14" s="15" t="s">
        <v>19</v>
      </c>
      <c r="N14" s="15" t="s">
        <v>20</v>
      </c>
      <c r="P14" s="16" t="s">
        <v>521</v>
      </c>
      <c r="Q14" s="16" t="s">
        <v>524</v>
      </c>
      <c r="R14" s="16" t="s">
        <v>22</v>
      </c>
      <c r="S14" s="16" t="s">
        <v>47</v>
      </c>
      <c r="T14" s="16" t="s">
        <v>47</v>
      </c>
      <c r="U14" s="16"/>
      <c r="V14" s="16"/>
    </row>
    <row r="15" spans="2:45" ht="136" customHeight="1">
      <c r="B15" s="13" t="s">
        <v>210</v>
      </c>
      <c r="D15" s="16" t="s">
        <v>214</v>
      </c>
      <c r="F15" s="13" t="s">
        <v>525</v>
      </c>
      <c r="H15" s="14">
        <v>4</v>
      </c>
      <c r="J15" s="15" t="s">
        <v>26</v>
      </c>
      <c r="K15" s="15" t="s">
        <v>27</v>
      </c>
      <c r="L15" s="15" t="s">
        <v>28</v>
      </c>
      <c r="M15" s="15" t="s">
        <v>29</v>
      </c>
      <c r="N15" s="15" t="s">
        <v>30</v>
      </c>
      <c r="P15" s="16" t="s">
        <v>526</v>
      </c>
      <c r="Q15" s="16" t="s">
        <v>524</v>
      </c>
      <c r="R15" s="16" t="s">
        <v>33</v>
      </c>
      <c r="S15" s="16" t="s">
        <v>47</v>
      </c>
      <c r="T15" s="16" t="s">
        <v>47</v>
      </c>
      <c r="U15" s="16"/>
      <c r="V15" s="16"/>
    </row>
    <row r="16" spans="2:45" ht="94" customHeight="1">
      <c r="B16" s="13" t="s">
        <v>210</v>
      </c>
      <c r="D16" s="16" t="s">
        <v>215</v>
      </c>
      <c r="F16" s="13" t="s">
        <v>527</v>
      </c>
      <c r="H16" s="14">
        <v>3</v>
      </c>
      <c r="J16" s="15" t="s">
        <v>38</v>
      </c>
      <c r="K16" s="15" t="s">
        <v>39</v>
      </c>
      <c r="L16" s="15" t="s">
        <v>40</v>
      </c>
      <c r="M16" s="15" t="s">
        <v>41</v>
      </c>
      <c r="N16" s="15" t="s">
        <v>42</v>
      </c>
      <c r="P16" s="16" t="s">
        <v>528</v>
      </c>
      <c r="Q16" s="16" t="s">
        <v>529</v>
      </c>
      <c r="R16" s="16" t="s">
        <v>47</v>
      </c>
      <c r="S16" s="16" t="s">
        <v>47</v>
      </c>
      <c r="T16" s="16" t="s">
        <v>47</v>
      </c>
      <c r="U16" s="16"/>
      <c r="V16" s="16"/>
    </row>
    <row r="17" spans="2:22" ht="107" customHeight="1">
      <c r="B17" s="13" t="s">
        <v>210</v>
      </c>
      <c r="D17" s="16" t="s">
        <v>216</v>
      </c>
      <c r="F17" s="13" t="s">
        <v>530</v>
      </c>
      <c r="H17" s="14">
        <v>2</v>
      </c>
      <c r="J17" s="15" t="s">
        <v>319</v>
      </c>
      <c r="K17" s="15" t="s">
        <v>320</v>
      </c>
      <c r="L17" s="15" t="s">
        <v>321</v>
      </c>
      <c r="M17" s="15" t="s">
        <v>322</v>
      </c>
      <c r="N17" s="15" t="s">
        <v>323</v>
      </c>
      <c r="P17" s="16" t="s">
        <v>531</v>
      </c>
      <c r="Q17" s="16" t="s">
        <v>532</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E7FB-2241-8644-918A-25B576655BC0}">
  <dimension ref="B8:V29"/>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187">
      <c r="B12" s="13" t="s">
        <v>0</v>
      </c>
      <c r="D12" s="20" t="s">
        <v>48</v>
      </c>
      <c r="E12" s="20"/>
      <c r="F12" s="21" t="s">
        <v>49</v>
      </c>
      <c r="H12" s="14">
        <v>6</v>
      </c>
      <c r="J12" s="15" t="s">
        <v>5</v>
      </c>
      <c r="K12" s="15" t="s">
        <v>6</v>
      </c>
      <c r="L12" s="15" t="s">
        <v>7</v>
      </c>
      <c r="M12" s="15" t="s">
        <v>8</v>
      </c>
      <c r="N12" s="15" t="s">
        <v>9</v>
      </c>
      <c r="P12" s="15" t="s">
        <v>50</v>
      </c>
      <c r="Q12" s="15" t="s">
        <v>51</v>
      </c>
      <c r="R12" s="15" t="s">
        <v>12</v>
      </c>
      <c r="S12" s="15" t="s">
        <v>52</v>
      </c>
      <c r="T12" s="15" t="s">
        <v>47</v>
      </c>
      <c r="U12" s="15"/>
      <c r="V12" s="15"/>
    </row>
    <row r="13" spans="2:22" ht="211" customHeight="1">
      <c r="B13" s="13" t="s">
        <v>0</v>
      </c>
      <c r="D13" s="22" t="s">
        <v>53</v>
      </c>
      <c r="F13" s="17" t="s">
        <v>54</v>
      </c>
      <c r="H13" s="14">
        <v>5</v>
      </c>
      <c r="I13" s="7"/>
      <c r="J13" s="15" t="s">
        <v>16</v>
      </c>
      <c r="K13" s="15" t="s">
        <v>17</v>
      </c>
      <c r="L13" s="15" t="s">
        <v>18</v>
      </c>
      <c r="M13" s="15" t="s">
        <v>19</v>
      </c>
      <c r="N13" s="15" t="s">
        <v>20</v>
      </c>
      <c r="P13" s="16" t="s">
        <v>55</v>
      </c>
      <c r="Q13" s="16" t="s">
        <v>52</v>
      </c>
      <c r="R13" s="16" t="s">
        <v>22</v>
      </c>
      <c r="S13" s="16" t="s">
        <v>56</v>
      </c>
      <c r="T13" s="16" t="s">
        <v>23</v>
      </c>
      <c r="U13" s="15"/>
      <c r="V13" s="15"/>
    </row>
    <row r="14" spans="2:22" ht="191" customHeight="1">
      <c r="B14" s="13" t="s">
        <v>0</v>
      </c>
      <c r="D14" s="16" t="s">
        <v>57</v>
      </c>
      <c r="F14" s="23" t="s">
        <v>58</v>
      </c>
      <c r="H14" s="14" t="s">
        <v>59</v>
      </c>
      <c r="J14" s="15" t="s">
        <v>16</v>
      </c>
      <c r="K14" s="15" t="s">
        <v>17</v>
      </c>
      <c r="L14" s="15" t="s">
        <v>18</v>
      </c>
      <c r="M14" s="15" t="s">
        <v>19</v>
      </c>
      <c r="N14" s="15" t="s">
        <v>20</v>
      </c>
      <c r="P14" s="16" t="s">
        <v>55</v>
      </c>
      <c r="Q14" s="16" t="s">
        <v>60</v>
      </c>
      <c r="R14" s="16" t="s">
        <v>33</v>
      </c>
      <c r="S14" s="16" t="s">
        <v>56</v>
      </c>
      <c r="T14" s="16" t="s">
        <v>34</v>
      </c>
      <c r="U14" s="15"/>
      <c r="V14" s="15"/>
    </row>
    <row r="15" spans="2:22" ht="94" customHeight="1">
      <c r="B15" s="13" t="s">
        <v>0</v>
      </c>
      <c r="D15" s="16" t="s">
        <v>61</v>
      </c>
      <c r="F15" s="13" t="s">
        <v>62</v>
      </c>
      <c r="H15" s="14" t="s">
        <v>63</v>
      </c>
      <c r="J15" s="15" t="s">
        <v>26</v>
      </c>
      <c r="K15" s="15" t="s">
        <v>27</v>
      </c>
      <c r="L15" s="15" t="s">
        <v>28</v>
      </c>
      <c r="M15" s="15" t="s">
        <v>29</v>
      </c>
      <c r="N15" s="15" t="s">
        <v>30</v>
      </c>
      <c r="P15" s="16" t="s">
        <v>64</v>
      </c>
      <c r="Q15" s="16" t="s">
        <v>33</v>
      </c>
      <c r="R15" s="16" t="s">
        <v>45</v>
      </c>
      <c r="S15" s="16" t="s">
        <v>47</v>
      </c>
      <c r="T15" s="16" t="s">
        <v>47</v>
      </c>
      <c r="U15" s="15"/>
      <c r="V15" s="15"/>
    </row>
    <row r="16" spans="2:22" ht="107" customHeight="1">
      <c r="B16" s="13" t="s">
        <v>0</v>
      </c>
      <c r="D16" s="16" t="s">
        <v>65</v>
      </c>
      <c r="F16" s="13" t="s">
        <v>66</v>
      </c>
      <c r="H16" s="14" t="s">
        <v>67</v>
      </c>
      <c r="J16" s="15" t="s">
        <v>38</v>
      </c>
      <c r="K16" s="15" t="s">
        <v>39</v>
      </c>
      <c r="L16" s="15" t="s">
        <v>40</v>
      </c>
      <c r="M16" s="15" t="s">
        <v>41</v>
      </c>
      <c r="N16" s="15" t="s">
        <v>42</v>
      </c>
      <c r="P16" s="16" t="s">
        <v>68</v>
      </c>
      <c r="Q16" s="16" t="s">
        <v>45</v>
      </c>
      <c r="R16" s="16" t="s">
        <v>47</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2">
    <mergeCell ref="J9:N9"/>
    <mergeCell ref="P9:V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B26D-FD9F-6741-AE11-CFFD6E9F1CD1}">
  <dimension ref="B8:AS30"/>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05" thickBot="1">
      <c r="B12" s="13" t="s">
        <v>210</v>
      </c>
      <c r="D12" s="63" t="s">
        <v>217</v>
      </c>
      <c r="E12" s="64"/>
      <c r="F12" s="13" t="s">
        <v>533</v>
      </c>
      <c r="H12" s="14">
        <v>6</v>
      </c>
      <c r="J12" s="15" t="s">
        <v>5</v>
      </c>
      <c r="K12" s="15" t="s">
        <v>534</v>
      </c>
      <c r="L12" s="15" t="s">
        <v>7</v>
      </c>
      <c r="M12" s="15" t="s">
        <v>8</v>
      </c>
      <c r="N12" s="15" t="s">
        <v>9</v>
      </c>
      <c r="P12" s="15" t="s">
        <v>518</v>
      </c>
      <c r="Q12" s="15" t="s">
        <v>519</v>
      </c>
      <c r="R12" s="15" t="s">
        <v>12</v>
      </c>
      <c r="S12" s="15" t="s">
        <v>52</v>
      </c>
      <c r="T12" s="15" t="s">
        <v>402</v>
      </c>
      <c r="U12" s="15"/>
      <c r="V12" s="15"/>
    </row>
    <row r="13" spans="2:45" ht="154" customHeight="1">
      <c r="B13" s="13" t="s">
        <v>210</v>
      </c>
      <c r="D13" s="16" t="s">
        <v>218</v>
      </c>
      <c r="F13" s="13" t="s">
        <v>535</v>
      </c>
      <c r="G13" s="17"/>
      <c r="H13" s="18" t="s">
        <v>91</v>
      </c>
      <c r="I13" s="17"/>
      <c r="J13" s="19" t="s">
        <v>5</v>
      </c>
      <c r="K13" s="19" t="s">
        <v>6</v>
      </c>
      <c r="L13" s="19" t="s">
        <v>7</v>
      </c>
      <c r="M13" s="19" t="s">
        <v>8</v>
      </c>
      <c r="N13" s="19" t="s">
        <v>9</v>
      </c>
      <c r="O13" s="17"/>
      <c r="P13" s="13" t="s">
        <v>518</v>
      </c>
      <c r="Q13" s="13" t="s">
        <v>519</v>
      </c>
      <c r="R13" s="13" t="s">
        <v>22</v>
      </c>
      <c r="S13" s="13" t="s">
        <v>52</v>
      </c>
      <c r="T13" s="13" t="s">
        <v>536</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210</v>
      </c>
      <c r="D14" s="16" t="s">
        <v>219</v>
      </c>
      <c r="F14" s="13" t="s">
        <v>537</v>
      </c>
      <c r="H14" s="14">
        <v>5</v>
      </c>
      <c r="I14" s="7"/>
      <c r="J14" s="15" t="s">
        <v>16</v>
      </c>
      <c r="K14" s="15" t="s">
        <v>17</v>
      </c>
      <c r="L14" s="15" t="s">
        <v>18</v>
      </c>
      <c r="M14" s="15" t="s">
        <v>19</v>
      </c>
      <c r="N14" s="15" t="s">
        <v>20</v>
      </c>
      <c r="P14" s="16" t="s">
        <v>521</v>
      </c>
      <c r="Q14" s="16" t="s">
        <v>52</v>
      </c>
      <c r="R14" s="16" t="s">
        <v>22</v>
      </c>
      <c r="S14" s="16" t="s">
        <v>538</v>
      </c>
      <c r="T14" s="16" t="s">
        <v>47</v>
      </c>
      <c r="U14" s="16"/>
      <c r="V14" s="16"/>
    </row>
    <row r="15" spans="2:45" ht="191" customHeight="1">
      <c r="B15" s="13" t="s">
        <v>210</v>
      </c>
      <c r="D15" s="16" t="s">
        <v>220</v>
      </c>
      <c r="F15" s="13" t="s">
        <v>539</v>
      </c>
      <c r="H15" s="14">
        <v>4</v>
      </c>
      <c r="J15" s="15" t="s">
        <v>26</v>
      </c>
      <c r="K15" s="15" t="s">
        <v>27</v>
      </c>
      <c r="L15" s="15" t="s">
        <v>28</v>
      </c>
      <c r="M15" s="15" t="s">
        <v>29</v>
      </c>
      <c r="N15" s="15" t="s">
        <v>30</v>
      </c>
      <c r="P15" s="16" t="s">
        <v>526</v>
      </c>
      <c r="Q15" s="16" t="s">
        <v>60</v>
      </c>
      <c r="R15" s="16" t="s">
        <v>33</v>
      </c>
      <c r="S15" s="16" t="s">
        <v>47</v>
      </c>
      <c r="T15" s="16" t="s">
        <v>47</v>
      </c>
      <c r="U15" s="16"/>
      <c r="V15" s="16"/>
    </row>
    <row r="16" spans="2:45" ht="94" customHeight="1">
      <c r="B16" s="13" t="s">
        <v>210</v>
      </c>
      <c r="D16" s="16" t="s">
        <v>221</v>
      </c>
      <c r="F16" s="13" t="s">
        <v>540</v>
      </c>
      <c r="H16" s="14">
        <v>3</v>
      </c>
      <c r="J16" s="15" t="s">
        <v>38</v>
      </c>
      <c r="K16" s="15" t="s">
        <v>39</v>
      </c>
      <c r="L16" s="15" t="s">
        <v>40</v>
      </c>
      <c r="M16" s="15" t="s">
        <v>41</v>
      </c>
      <c r="N16" s="15" t="s">
        <v>42</v>
      </c>
      <c r="P16" s="16" t="s">
        <v>528</v>
      </c>
      <c r="Q16" s="16" t="s">
        <v>529</v>
      </c>
      <c r="R16" s="16" t="s">
        <v>516</v>
      </c>
      <c r="S16" s="16" t="s">
        <v>47</v>
      </c>
      <c r="T16" s="16" t="s">
        <v>47</v>
      </c>
      <c r="U16" s="16"/>
      <c r="V16" s="16"/>
    </row>
    <row r="17" spans="2:22" ht="107" customHeight="1">
      <c r="B17" s="13" t="s">
        <v>210</v>
      </c>
      <c r="D17" s="16" t="s">
        <v>222</v>
      </c>
      <c r="F17" s="13" t="s">
        <v>541</v>
      </c>
      <c r="H17" s="14">
        <v>2</v>
      </c>
      <c r="J17" s="15" t="s">
        <v>319</v>
      </c>
      <c r="K17" s="15" t="s">
        <v>320</v>
      </c>
      <c r="L17" s="15" t="s">
        <v>321</v>
      </c>
      <c r="M17" s="15" t="s">
        <v>322</v>
      </c>
      <c r="N17" s="15" t="s">
        <v>323</v>
      </c>
      <c r="P17" s="16" t="s">
        <v>531</v>
      </c>
      <c r="Q17" s="16" t="s">
        <v>532</v>
      </c>
      <c r="R17" s="16" t="s">
        <v>342</v>
      </c>
      <c r="S17" s="16" t="s">
        <v>360</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717C3-1C59-6645-B515-DAED034D0359}">
  <dimension ref="B8:AS30"/>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188" thickBot="1">
      <c r="B12" s="13" t="s">
        <v>210</v>
      </c>
      <c r="D12" s="63" t="s">
        <v>223</v>
      </c>
      <c r="E12" s="64"/>
      <c r="F12" s="13" t="s">
        <v>542</v>
      </c>
      <c r="H12" s="14">
        <v>7</v>
      </c>
      <c r="J12" s="15" t="s">
        <v>298</v>
      </c>
      <c r="K12" s="15" t="s">
        <v>299</v>
      </c>
      <c r="L12" s="15" t="s">
        <v>300</v>
      </c>
      <c r="M12" s="15" t="s">
        <v>301</v>
      </c>
      <c r="N12" s="15" t="s">
        <v>302</v>
      </c>
      <c r="P12" s="15" t="s">
        <v>286</v>
      </c>
      <c r="Q12" s="15" t="s">
        <v>543</v>
      </c>
      <c r="R12" s="15" t="s">
        <v>12</v>
      </c>
      <c r="S12" s="15" t="s">
        <v>402</v>
      </c>
      <c r="T12" s="15" t="s">
        <v>544</v>
      </c>
      <c r="U12" s="15"/>
      <c r="V12" s="15"/>
    </row>
    <row r="13" spans="2:45" ht="154" customHeight="1">
      <c r="B13" s="13" t="s">
        <v>210</v>
      </c>
      <c r="D13" s="16" t="s">
        <v>224</v>
      </c>
      <c r="F13" s="13" t="s">
        <v>545</v>
      </c>
      <c r="G13" s="17"/>
      <c r="H13" s="18" t="s">
        <v>152</v>
      </c>
      <c r="I13" s="17"/>
      <c r="J13" s="19" t="s">
        <v>5</v>
      </c>
      <c r="K13" s="19" t="s">
        <v>6</v>
      </c>
      <c r="L13" s="19" t="s">
        <v>7</v>
      </c>
      <c r="M13" s="19" t="s">
        <v>8</v>
      </c>
      <c r="N13" s="19" t="s">
        <v>9</v>
      </c>
      <c r="O13" s="17"/>
      <c r="P13" s="13" t="s">
        <v>286</v>
      </c>
      <c r="Q13" s="13" t="s">
        <v>546</v>
      </c>
      <c r="R13" s="13" t="s">
        <v>12</v>
      </c>
      <c r="S13" s="13" t="s">
        <v>402</v>
      </c>
      <c r="T13" s="13" t="s">
        <v>490</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210</v>
      </c>
      <c r="D14" s="16" t="s">
        <v>225</v>
      </c>
      <c r="F14" s="13" t="s">
        <v>547</v>
      </c>
      <c r="H14" s="14">
        <v>5</v>
      </c>
      <c r="I14" s="7"/>
      <c r="J14" s="15" t="s">
        <v>16</v>
      </c>
      <c r="K14" s="15" t="s">
        <v>17</v>
      </c>
      <c r="L14" s="15" t="s">
        <v>18</v>
      </c>
      <c r="M14" s="15" t="s">
        <v>19</v>
      </c>
      <c r="N14" s="15" t="s">
        <v>20</v>
      </c>
      <c r="P14" s="16" t="s">
        <v>548</v>
      </c>
      <c r="Q14" s="16" t="s">
        <v>495</v>
      </c>
      <c r="R14" s="16" t="s">
        <v>22</v>
      </c>
      <c r="S14" s="16" t="s">
        <v>538</v>
      </c>
      <c r="T14" s="16" t="s">
        <v>549</v>
      </c>
      <c r="U14" s="16"/>
      <c r="V14" s="16"/>
    </row>
    <row r="15" spans="2:45" ht="191" customHeight="1">
      <c r="B15" s="13" t="s">
        <v>210</v>
      </c>
      <c r="D15" s="16" t="s">
        <v>226</v>
      </c>
      <c r="F15" s="13" t="s">
        <v>550</v>
      </c>
      <c r="H15" s="14">
        <v>4</v>
      </c>
      <c r="J15" s="15" t="s">
        <v>26</v>
      </c>
      <c r="K15" s="15" t="s">
        <v>27</v>
      </c>
      <c r="L15" s="15" t="s">
        <v>28</v>
      </c>
      <c r="M15" s="15" t="s">
        <v>29</v>
      </c>
      <c r="N15" s="15" t="s">
        <v>30</v>
      </c>
      <c r="P15" s="16" t="s">
        <v>551</v>
      </c>
      <c r="Q15" s="16" t="s">
        <v>552</v>
      </c>
      <c r="R15" s="16" t="s">
        <v>33</v>
      </c>
      <c r="S15" s="16" t="s">
        <v>498</v>
      </c>
      <c r="T15" s="16" t="s">
        <v>47</v>
      </c>
      <c r="U15" s="16"/>
      <c r="V15" s="16"/>
    </row>
    <row r="16" spans="2:45" ht="94" customHeight="1">
      <c r="B16" s="13" t="s">
        <v>210</v>
      </c>
      <c r="D16" s="16" t="s">
        <v>227</v>
      </c>
      <c r="F16" s="13" t="s">
        <v>553</v>
      </c>
      <c r="H16" s="14">
        <v>3</v>
      </c>
      <c r="J16" s="15" t="s">
        <v>38</v>
      </c>
      <c r="K16" s="15" t="s">
        <v>39</v>
      </c>
      <c r="L16" s="15" t="s">
        <v>40</v>
      </c>
      <c r="M16" s="15" t="s">
        <v>41</v>
      </c>
      <c r="N16" s="15" t="s">
        <v>42</v>
      </c>
      <c r="P16" s="16" t="s">
        <v>554</v>
      </c>
      <c r="Q16" s="16" t="s">
        <v>421</v>
      </c>
      <c r="R16" s="16" t="s">
        <v>516</v>
      </c>
      <c r="S16" s="16" t="s">
        <v>47</v>
      </c>
      <c r="T16" s="16" t="s">
        <v>47</v>
      </c>
      <c r="U16" s="16"/>
      <c r="V16" s="16"/>
    </row>
    <row r="17" spans="2:22" ht="107" customHeight="1">
      <c r="B17" s="13" t="s">
        <v>210</v>
      </c>
      <c r="D17" s="16" t="s">
        <v>228</v>
      </c>
      <c r="F17" s="13" t="s">
        <v>555</v>
      </c>
      <c r="H17" s="14">
        <v>2</v>
      </c>
      <c r="J17" s="15" t="s">
        <v>319</v>
      </c>
      <c r="K17" s="15" t="s">
        <v>320</v>
      </c>
      <c r="L17" s="15" t="s">
        <v>321</v>
      </c>
      <c r="M17" s="15" t="s">
        <v>322</v>
      </c>
      <c r="N17" s="15" t="s">
        <v>323</v>
      </c>
      <c r="P17" s="16" t="s">
        <v>296</v>
      </c>
      <c r="Q17" s="16" t="s">
        <v>532</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ED6B-E1C0-4847-8F1C-07A2F4D7C66E}">
  <dimension ref="B8:AS27"/>
  <sheetViews>
    <sheetView zoomScale="85"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04">
      <c r="B12" s="13" t="s">
        <v>210</v>
      </c>
      <c r="D12" s="16" t="s">
        <v>229</v>
      </c>
      <c r="F12" s="13" t="s">
        <v>556</v>
      </c>
      <c r="H12" s="14">
        <v>6</v>
      </c>
      <c r="J12" s="15" t="s">
        <v>5</v>
      </c>
      <c r="K12" s="15" t="s">
        <v>6</v>
      </c>
      <c r="L12" s="15" t="s">
        <v>7</v>
      </c>
      <c r="M12" s="15" t="s">
        <v>8</v>
      </c>
      <c r="N12" s="15" t="s">
        <v>9</v>
      </c>
      <c r="P12" s="15" t="s">
        <v>519</v>
      </c>
      <c r="Q12" s="15" t="s">
        <v>12</v>
      </c>
      <c r="R12" s="15" t="s">
        <v>518</v>
      </c>
      <c r="S12" s="15" t="s">
        <v>47</v>
      </c>
      <c r="T12" s="15"/>
      <c r="U12" s="15"/>
      <c r="V12" s="15"/>
    </row>
    <row r="13" spans="2:45" ht="283" customHeight="1">
      <c r="B13" s="13" t="s">
        <v>210</v>
      </c>
      <c r="D13" s="16" t="s">
        <v>230</v>
      </c>
      <c r="F13" s="13" t="s">
        <v>557</v>
      </c>
      <c r="G13" s="17"/>
      <c r="H13" s="45"/>
      <c r="I13" s="17"/>
      <c r="J13" s="19" t="s">
        <v>5</v>
      </c>
      <c r="K13" s="19" t="s">
        <v>6</v>
      </c>
      <c r="L13" s="19" t="s">
        <v>7</v>
      </c>
      <c r="M13" s="19" t="s">
        <v>8</v>
      </c>
      <c r="N13" s="19" t="s">
        <v>9</v>
      </c>
      <c r="O13" s="17"/>
      <c r="P13" s="13" t="s">
        <v>519</v>
      </c>
      <c r="Q13" s="13" t="s">
        <v>403</v>
      </c>
      <c r="R13" s="13" t="s">
        <v>518</v>
      </c>
      <c r="S13" s="13" t="s">
        <v>47</v>
      </c>
      <c r="T13" s="13"/>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75" customHeight="1">
      <c r="B14" s="13" t="s">
        <v>210</v>
      </c>
      <c r="D14" s="16" t="s">
        <v>231</v>
      </c>
      <c r="F14" s="13" t="s">
        <v>558</v>
      </c>
      <c r="H14" s="14">
        <v>7</v>
      </c>
      <c r="I14" s="7"/>
      <c r="J14" s="15" t="s">
        <v>16</v>
      </c>
      <c r="K14" s="15" t="s">
        <v>17</v>
      </c>
      <c r="L14" s="15" t="s">
        <v>18</v>
      </c>
      <c r="M14" s="15" t="s">
        <v>19</v>
      </c>
      <c r="N14" s="15" t="s">
        <v>20</v>
      </c>
      <c r="P14" s="16" t="s">
        <v>522</v>
      </c>
      <c r="Q14" s="16" t="s">
        <v>22</v>
      </c>
      <c r="R14" s="16" t="s">
        <v>521</v>
      </c>
      <c r="S14" s="16" t="s">
        <v>47</v>
      </c>
      <c r="T14" s="16"/>
      <c r="U14" s="16"/>
      <c r="V14" s="16"/>
    </row>
    <row r="15" spans="2:45">
      <c r="B15" s="16"/>
      <c r="D15" s="16"/>
      <c r="F15" s="48"/>
      <c r="H15" s="14"/>
      <c r="J15" s="15"/>
      <c r="K15" s="15"/>
      <c r="L15" s="15"/>
      <c r="M15" s="15"/>
      <c r="N15" s="15"/>
      <c r="P15" s="16"/>
      <c r="Q15" s="16"/>
      <c r="R15" s="16"/>
      <c r="S15" s="16"/>
      <c r="T15" s="16"/>
      <c r="U15" s="16"/>
      <c r="V15" s="16"/>
    </row>
    <row r="16" spans="2:45">
      <c r="B16" s="16"/>
      <c r="D16" s="16"/>
      <c r="F16" s="48" t="s">
        <v>47</v>
      </c>
      <c r="H16" s="14"/>
      <c r="J16" s="15"/>
      <c r="K16" s="15"/>
      <c r="L16" s="15"/>
      <c r="M16" s="15"/>
      <c r="N16" s="15"/>
      <c r="P16" s="16"/>
      <c r="Q16" s="16"/>
      <c r="R16" s="16"/>
      <c r="S16" s="16"/>
      <c r="T16" s="16"/>
      <c r="U16" s="16"/>
      <c r="V16" s="16"/>
    </row>
    <row r="17" spans="2:22">
      <c r="B17" s="16"/>
      <c r="D17" s="16"/>
      <c r="F17" s="48" t="s">
        <v>47</v>
      </c>
      <c r="H17" s="14"/>
      <c r="J17" s="15"/>
      <c r="K17" s="15"/>
      <c r="L17" s="15"/>
      <c r="M17" s="15"/>
      <c r="N17" s="15"/>
      <c r="P17" s="16"/>
      <c r="Q17" s="16"/>
      <c r="R17" s="16"/>
      <c r="S17" s="16"/>
      <c r="T17" s="16"/>
      <c r="U17" s="16"/>
      <c r="V17" s="16"/>
    </row>
    <row r="18" spans="2:22">
      <c r="B18" s="16"/>
      <c r="D18" s="16"/>
      <c r="F18" s="48" t="s">
        <v>47</v>
      </c>
      <c r="H18" s="14"/>
      <c r="J18" s="15"/>
      <c r="K18" s="15"/>
      <c r="L18" s="15"/>
      <c r="M18" s="15"/>
      <c r="N18" s="15"/>
      <c r="P18" s="16"/>
      <c r="Q18" s="16"/>
      <c r="R18" s="16"/>
      <c r="S18" s="16"/>
      <c r="T18" s="16"/>
      <c r="U18" s="16"/>
      <c r="V18" s="16"/>
    </row>
    <row r="19" spans="2:22">
      <c r="B19" s="16"/>
      <c r="D19" s="16"/>
      <c r="F19" s="48" t="s">
        <v>47</v>
      </c>
      <c r="H19" s="14"/>
      <c r="J19" s="15"/>
      <c r="K19" s="15"/>
      <c r="L19" s="15"/>
      <c r="M19" s="15"/>
      <c r="N19" s="15"/>
      <c r="P19" s="16"/>
      <c r="Q19" s="16"/>
      <c r="R19" s="16"/>
      <c r="S19" s="16"/>
      <c r="T19" s="16"/>
      <c r="U19" s="16"/>
      <c r="V19" s="16"/>
    </row>
    <row r="20" spans="2:22">
      <c r="B20" s="16"/>
      <c r="D20" s="16"/>
      <c r="F20" s="48" t="s">
        <v>47</v>
      </c>
      <c r="H20" s="14"/>
      <c r="J20" s="15"/>
      <c r="K20" s="15"/>
      <c r="L20" s="15"/>
      <c r="M20" s="15"/>
      <c r="N20" s="15"/>
      <c r="P20" s="16"/>
      <c r="Q20" s="16"/>
      <c r="R20" s="16"/>
      <c r="S20" s="16"/>
      <c r="T20" s="16"/>
      <c r="U20" s="16"/>
      <c r="V20" s="16"/>
    </row>
    <row r="21" spans="2:22">
      <c r="B21" s="16"/>
      <c r="D21" s="16"/>
      <c r="F21" s="48" t="s">
        <v>47</v>
      </c>
      <c r="H21" s="14"/>
      <c r="J21" s="15"/>
      <c r="K21" s="15"/>
      <c r="L21" s="15"/>
      <c r="M21" s="15"/>
      <c r="N21" s="15"/>
      <c r="P21" s="16"/>
      <c r="Q21" s="16"/>
      <c r="R21" s="16"/>
      <c r="S21" s="16"/>
      <c r="T21" s="16"/>
      <c r="U21" s="16"/>
      <c r="V21" s="16"/>
    </row>
    <row r="22" spans="2:22">
      <c r="B22" s="16"/>
      <c r="D22" s="16"/>
      <c r="F22" s="48" t="s">
        <v>47</v>
      </c>
      <c r="H22" s="14"/>
      <c r="J22" s="15"/>
      <c r="K22" s="15"/>
      <c r="L22" s="15"/>
      <c r="M22" s="15"/>
      <c r="N22" s="15"/>
      <c r="P22" s="16"/>
      <c r="Q22" s="16"/>
      <c r="R22" s="16"/>
      <c r="S22" s="16"/>
      <c r="T22" s="16"/>
      <c r="U22" s="16"/>
      <c r="V22" s="16"/>
    </row>
    <row r="23" spans="2:22">
      <c r="B23" s="16"/>
      <c r="D23" s="16"/>
      <c r="F23" s="16" t="s">
        <v>47</v>
      </c>
      <c r="H23" s="14"/>
      <c r="J23" s="15"/>
      <c r="K23" s="15"/>
      <c r="L23" s="15"/>
      <c r="M23" s="15"/>
      <c r="N23" s="15"/>
      <c r="P23" s="16"/>
      <c r="Q23" s="16"/>
      <c r="R23" s="16"/>
      <c r="S23" s="16"/>
      <c r="T23" s="16"/>
      <c r="U23" s="16"/>
      <c r="V23" s="16"/>
    </row>
    <row r="24" spans="2:22">
      <c r="B24" s="16"/>
      <c r="D24" s="16"/>
      <c r="F24" s="16" t="s">
        <v>47</v>
      </c>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2">
    <mergeCell ref="J9:N9"/>
    <mergeCell ref="P9:V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BD50-96DB-6642-8DD6-C75427115B38}">
  <dimension ref="B8:AS30"/>
  <sheetViews>
    <sheetView zoomScale="90" workbookViewId="0">
      <selection activeCell="J13" sqref="J13"/>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137" thickBot="1">
      <c r="B12" s="13" t="s">
        <v>210</v>
      </c>
      <c r="D12" s="63" t="s">
        <v>232</v>
      </c>
      <c r="E12" s="64"/>
      <c r="F12" s="13" t="s">
        <v>559</v>
      </c>
      <c r="H12" s="35" t="s">
        <v>233</v>
      </c>
      <c r="J12" s="15" t="s">
        <v>298</v>
      </c>
      <c r="K12" s="15" t="s">
        <v>299</v>
      </c>
      <c r="L12" s="15" t="s">
        <v>300</v>
      </c>
      <c r="M12" s="15" t="s">
        <v>301</v>
      </c>
      <c r="N12" s="15" t="s">
        <v>302</v>
      </c>
      <c r="P12" s="15" t="s">
        <v>286</v>
      </c>
      <c r="Q12" s="15" t="s">
        <v>560</v>
      </c>
      <c r="R12" s="15" t="s">
        <v>402</v>
      </c>
      <c r="S12" s="15" t="s">
        <v>561</v>
      </c>
      <c r="T12" s="15" t="s">
        <v>47</v>
      </c>
      <c r="U12" s="15"/>
      <c r="V12" s="15"/>
    </row>
    <row r="13" spans="2:45" ht="154" customHeight="1">
      <c r="B13" s="13" t="s">
        <v>210</v>
      </c>
      <c r="D13" s="16" t="s">
        <v>234</v>
      </c>
      <c r="F13" s="13" t="s">
        <v>562</v>
      </c>
      <c r="G13" s="17"/>
      <c r="H13" s="18" t="s">
        <v>152</v>
      </c>
      <c r="I13" s="17"/>
      <c r="J13" s="19" t="s">
        <v>5</v>
      </c>
      <c r="K13" s="19" t="s">
        <v>6</v>
      </c>
      <c r="L13" s="19" t="s">
        <v>7</v>
      </c>
      <c r="M13" s="19" t="s">
        <v>8</v>
      </c>
      <c r="N13" s="19" t="s">
        <v>9</v>
      </c>
      <c r="O13" s="17"/>
      <c r="P13" s="13" t="s">
        <v>286</v>
      </c>
      <c r="Q13" s="13" t="s">
        <v>560</v>
      </c>
      <c r="R13" s="13" t="s">
        <v>402</v>
      </c>
      <c r="S13" s="13" t="s">
        <v>50</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1" customHeight="1">
      <c r="B14" s="13" t="s">
        <v>210</v>
      </c>
      <c r="D14" s="16" t="s">
        <v>235</v>
      </c>
      <c r="F14" s="13" t="s">
        <v>563</v>
      </c>
      <c r="H14" s="14">
        <v>5</v>
      </c>
      <c r="I14" s="7"/>
      <c r="J14" s="15" t="s">
        <v>16</v>
      </c>
      <c r="K14" s="15" t="s">
        <v>17</v>
      </c>
      <c r="L14" s="15" t="s">
        <v>18</v>
      </c>
      <c r="M14" s="15" t="s">
        <v>19</v>
      </c>
      <c r="N14" s="15" t="s">
        <v>20</v>
      </c>
      <c r="P14" s="16" t="s">
        <v>289</v>
      </c>
      <c r="Q14" s="16" t="s">
        <v>564</v>
      </c>
      <c r="R14" s="16" t="s">
        <v>55</v>
      </c>
      <c r="S14" s="16" t="s">
        <v>47</v>
      </c>
      <c r="T14" s="16" t="s">
        <v>47</v>
      </c>
      <c r="U14" s="16"/>
      <c r="V14" s="16"/>
    </row>
    <row r="15" spans="2:45" ht="191" customHeight="1">
      <c r="B15" s="13" t="s">
        <v>210</v>
      </c>
      <c r="D15" s="16" t="s">
        <v>236</v>
      </c>
      <c r="F15" s="13" t="s">
        <v>565</v>
      </c>
      <c r="H15" s="14">
        <v>4</v>
      </c>
      <c r="J15" s="15" t="s">
        <v>26</v>
      </c>
      <c r="K15" s="15" t="s">
        <v>27</v>
      </c>
      <c r="L15" s="15" t="s">
        <v>28</v>
      </c>
      <c r="M15" s="15" t="s">
        <v>29</v>
      </c>
      <c r="N15" s="15" t="s">
        <v>30</v>
      </c>
      <c r="P15" s="16" t="s">
        <v>292</v>
      </c>
      <c r="Q15" s="16" t="s">
        <v>566</v>
      </c>
      <c r="R15" s="16" t="s">
        <v>64</v>
      </c>
      <c r="S15" s="16" t="s">
        <v>47</v>
      </c>
      <c r="T15" s="16" t="s">
        <v>47</v>
      </c>
      <c r="U15" s="16"/>
      <c r="V15" s="16"/>
    </row>
    <row r="16" spans="2:45" ht="94" customHeight="1">
      <c r="B16" s="13" t="s">
        <v>210</v>
      </c>
      <c r="D16" s="16" t="s">
        <v>237</v>
      </c>
      <c r="F16" s="13" t="s">
        <v>567</v>
      </c>
      <c r="H16" s="14">
        <v>3</v>
      </c>
      <c r="J16" s="15" t="s">
        <v>38</v>
      </c>
      <c r="K16" s="15" t="s">
        <v>39</v>
      </c>
      <c r="L16" s="15" t="s">
        <v>40</v>
      </c>
      <c r="M16" s="15" t="s">
        <v>41</v>
      </c>
      <c r="N16" s="15" t="s">
        <v>42</v>
      </c>
      <c r="P16" s="16" t="s">
        <v>421</v>
      </c>
      <c r="Q16" s="16" t="s">
        <v>568</v>
      </c>
      <c r="R16" s="16" t="s">
        <v>68</v>
      </c>
      <c r="S16" s="16" t="s">
        <v>47</v>
      </c>
      <c r="T16" s="16" t="s">
        <v>47</v>
      </c>
      <c r="U16" s="16"/>
      <c r="V16" s="16"/>
    </row>
    <row r="17" spans="2:22" ht="107" customHeight="1">
      <c r="B17" s="13" t="s">
        <v>210</v>
      </c>
      <c r="D17" s="16" t="s">
        <v>238</v>
      </c>
      <c r="F17" s="13" t="s">
        <v>569</v>
      </c>
      <c r="H17" s="14">
        <v>2</v>
      </c>
      <c r="J17" s="15" t="s">
        <v>319</v>
      </c>
      <c r="K17" s="15" t="s">
        <v>320</v>
      </c>
      <c r="L17" s="15" t="s">
        <v>321</v>
      </c>
      <c r="M17" s="15" t="s">
        <v>322</v>
      </c>
      <c r="N17" s="15" t="s">
        <v>323</v>
      </c>
      <c r="P17" s="16" t="s">
        <v>296</v>
      </c>
      <c r="Q17" s="16" t="s">
        <v>570</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5BB6F-A98A-AA43-8F97-1269594F6F34}">
  <dimension ref="B8:V29"/>
  <sheetViews>
    <sheetView zoomScale="90" workbookViewId="0">
      <selection activeCell="F13" sqref="F13"/>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289" customHeight="1">
      <c r="B12" s="13" t="s">
        <v>0</v>
      </c>
      <c r="D12" s="20" t="s">
        <v>88</v>
      </c>
      <c r="E12" s="20"/>
      <c r="F12" s="21" t="s">
        <v>285</v>
      </c>
      <c r="H12" s="14" t="s">
        <v>89</v>
      </c>
      <c r="J12" s="15" t="s">
        <v>5</v>
      </c>
      <c r="K12" s="15" t="s">
        <v>6</v>
      </c>
      <c r="L12" s="15" t="s">
        <v>7</v>
      </c>
      <c r="M12" s="15" t="s">
        <v>8</v>
      </c>
      <c r="N12" s="15" t="s">
        <v>9</v>
      </c>
      <c r="P12" s="15" t="s">
        <v>55</v>
      </c>
      <c r="Q12" s="15" t="s">
        <v>286</v>
      </c>
      <c r="R12" s="15" t="s">
        <v>287</v>
      </c>
      <c r="S12" s="15"/>
      <c r="T12" s="15"/>
      <c r="U12" s="15"/>
      <c r="V12" s="15"/>
    </row>
    <row r="13" spans="2:22" ht="328" customHeight="1" thickBot="1">
      <c r="B13" s="13" t="s">
        <v>0</v>
      </c>
      <c r="D13" s="22" t="s">
        <v>90</v>
      </c>
      <c r="F13" s="17" t="s">
        <v>288</v>
      </c>
      <c r="H13" s="24" t="s">
        <v>91</v>
      </c>
      <c r="I13" s="7"/>
      <c r="J13" s="25" t="s">
        <v>5</v>
      </c>
      <c r="K13" s="15" t="s">
        <v>6</v>
      </c>
      <c r="L13" s="15" t="s">
        <v>7</v>
      </c>
      <c r="M13" s="15" t="s">
        <v>8</v>
      </c>
      <c r="N13" s="15" t="s">
        <v>9</v>
      </c>
      <c r="P13" s="16" t="s">
        <v>55</v>
      </c>
      <c r="Q13" s="16" t="s">
        <v>286</v>
      </c>
      <c r="R13" s="16" t="s">
        <v>287</v>
      </c>
      <c r="S13" s="15"/>
      <c r="T13" s="15"/>
      <c r="U13" s="15"/>
      <c r="V13" s="15"/>
    </row>
    <row r="14" spans="2:22" ht="409" customHeight="1" thickBot="1">
      <c r="B14" s="13" t="s">
        <v>0</v>
      </c>
      <c r="D14" s="16" t="s">
        <v>92</v>
      </c>
      <c r="F14" s="26" t="s">
        <v>93</v>
      </c>
      <c r="G14" s="27"/>
      <c r="H14" s="28">
        <v>5</v>
      </c>
      <c r="I14" s="27"/>
      <c r="J14" s="29" t="s">
        <v>16</v>
      </c>
      <c r="K14" s="29" t="s">
        <v>17</v>
      </c>
      <c r="L14" s="15" t="s">
        <v>18</v>
      </c>
      <c r="M14" s="15" t="s">
        <v>19</v>
      </c>
      <c r="N14" s="15" t="s">
        <v>20</v>
      </c>
      <c r="P14" s="16" t="s">
        <v>64</v>
      </c>
      <c r="Q14" s="16" t="s">
        <v>289</v>
      </c>
      <c r="R14" s="16" t="s">
        <v>290</v>
      </c>
      <c r="S14" s="15"/>
      <c r="T14" s="15"/>
      <c r="U14" s="15"/>
      <c r="V14" s="15"/>
    </row>
    <row r="15" spans="2:22" ht="232" customHeight="1">
      <c r="B15" s="13" t="s">
        <v>0</v>
      </c>
      <c r="D15" s="16" t="s">
        <v>94</v>
      </c>
      <c r="F15" s="30" t="s">
        <v>291</v>
      </c>
      <c r="H15" s="31" t="s">
        <v>63</v>
      </c>
      <c r="J15" s="32" t="s">
        <v>26</v>
      </c>
      <c r="K15" s="15" t="s">
        <v>27</v>
      </c>
      <c r="L15" s="15" t="s">
        <v>28</v>
      </c>
      <c r="M15" s="15" t="s">
        <v>29</v>
      </c>
      <c r="N15" s="15" t="s">
        <v>30</v>
      </c>
      <c r="P15" s="16" t="s">
        <v>64</v>
      </c>
      <c r="Q15" s="16" t="s">
        <v>292</v>
      </c>
      <c r="R15" s="16" t="s">
        <v>293</v>
      </c>
      <c r="S15" s="15"/>
      <c r="T15" s="15"/>
      <c r="U15" s="15"/>
      <c r="V15" s="15"/>
    </row>
    <row r="16" spans="2:22" ht="315" customHeight="1">
      <c r="B16" s="13" t="s">
        <v>0</v>
      </c>
      <c r="D16" s="16" t="s">
        <v>95</v>
      </c>
      <c r="F16" s="13" t="s">
        <v>294</v>
      </c>
      <c r="H16" s="14" t="s">
        <v>67</v>
      </c>
      <c r="J16" s="15" t="s">
        <v>38</v>
      </c>
      <c r="K16" s="15" t="s">
        <v>39</v>
      </c>
      <c r="L16" s="15" t="s">
        <v>40</v>
      </c>
      <c r="M16" s="15" t="s">
        <v>41</v>
      </c>
      <c r="N16" s="15" t="s">
        <v>42</v>
      </c>
      <c r="P16" s="16" t="s">
        <v>68</v>
      </c>
      <c r="Q16" s="16" t="s">
        <v>295</v>
      </c>
      <c r="R16" s="16" t="s">
        <v>296</v>
      </c>
      <c r="S16" s="15"/>
      <c r="T16" s="15"/>
      <c r="U16" s="15"/>
      <c r="V16" s="15"/>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2">
    <mergeCell ref="J9:N9"/>
    <mergeCell ref="P9:V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B4774-74DE-3C4E-B0E8-C08C67D3884E}">
  <dimension ref="B8:AS27"/>
  <sheetViews>
    <sheetView zoomScale="90" workbookViewId="0">
      <selection activeCell="F13" sqref="F13"/>
    </sheetView>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319" customHeight="1" thickBot="1">
      <c r="B12" s="13" t="s">
        <v>96</v>
      </c>
      <c r="D12" s="63" t="s">
        <v>149</v>
      </c>
      <c r="E12" s="64"/>
      <c r="F12" s="13" t="s">
        <v>297</v>
      </c>
      <c r="H12" s="35" t="s">
        <v>150</v>
      </c>
      <c r="J12" s="15" t="s">
        <v>298</v>
      </c>
      <c r="K12" s="15" t="s">
        <v>299</v>
      </c>
      <c r="L12" s="15" t="s">
        <v>300</v>
      </c>
      <c r="M12" s="15" t="s">
        <v>301</v>
      </c>
      <c r="N12" s="15" t="s">
        <v>302</v>
      </c>
      <c r="P12" s="15" t="s">
        <v>303</v>
      </c>
      <c r="Q12" s="15" t="s">
        <v>12</v>
      </c>
      <c r="R12" s="15" t="s">
        <v>304</v>
      </c>
      <c r="S12" s="15" t="s">
        <v>47</v>
      </c>
      <c r="T12" s="15" t="s">
        <v>47</v>
      </c>
      <c r="U12" s="15"/>
      <c r="V12" s="15"/>
    </row>
    <row r="13" spans="2:45" ht="267" customHeight="1">
      <c r="B13" s="13" t="s">
        <v>96</v>
      </c>
      <c r="D13" s="16" t="s">
        <v>151</v>
      </c>
      <c r="F13" s="13" t="s">
        <v>305</v>
      </c>
      <c r="G13" s="17"/>
      <c r="H13" s="18" t="s">
        <v>152</v>
      </c>
      <c r="I13" s="17"/>
      <c r="J13" s="19" t="s">
        <v>5</v>
      </c>
      <c r="K13" s="19" t="s">
        <v>6</v>
      </c>
      <c r="L13" s="19" t="s">
        <v>7</v>
      </c>
      <c r="M13" s="19" t="s">
        <v>8</v>
      </c>
      <c r="N13" s="19" t="s">
        <v>9</v>
      </c>
      <c r="O13" s="17"/>
      <c r="P13" s="13" t="s">
        <v>304</v>
      </c>
      <c r="Q13" s="13" t="s">
        <v>12</v>
      </c>
      <c r="R13" s="13" t="s">
        <v>306</v>
      </c>
      <c r="S13" s="13" t="s">
        <v>286</v>
      </c>
      <c r="T13" s="13" t="s">
        <v>47</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 customHeight="1">
      <c r="B14" s="13" t="s">
        <v>96</v>
      </c>
      <c r="D14" s="16" t="s">
        <v>153</v>
      </c>
      <c r="F14" s="13" t="s">
        <v>307</v>
      </c>
      <c r="H14" s="14">
        <v>4</v>
      </c>
      <c r="I14" s="7"/>
      <c r="J14" s="15" t="s">
        <v>26</v>
      </c>
      <c r="K14" s="15" t="s">
        <v>27</v>
      </c>
      <c r="L14" s="15" t="s">
        <v>28</v>
      </c>
      <c r="M14" s="15" t="s">
        <v>29</v>
      </c>
      <c r="N14" s="15" t="s">
        <v>30</v>
      </c>
      <c r="P14" s="16" t="s">
        <v>308</v>
      </c>
      <c r="Q14" s="16" t="s">
        <v>33</v>
      </c>
      <c r="R14" s="16" t="s">
        <v>309</v>
      </c>
      <c r="S14" s="16" t="s">
        <v>292</v>
      </c>
      <c r="T14" s="16" t="s">
        <v>47</v>
      </c>
      <c r="U14" s="15"/>
      <c r="V14" s="15"/>
    </row>
    <row r="15" spans="2:45" ht="17">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957E-22F7-E840-961B-C3AEE500CAC8}">
  <dimension ref="B8:AS27"/>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319" customHeight="1" thickBot="1">
      <c r="B12" s="13" t="s">
        <v>96</v>
      </c>
      <c r="D12" s="63" t="s">
        <v>97</v>
      </c>
      <c r="E12" s="64"/>
      <c r="F12" s="13" t="s">
        <v>310</v>
      </c>
      <c r="H12" s="35" t="s">
        <v>3</v>
      </c>
      <c r="J12" s="15" t="s">
        <v>16</v>
      </c>
      <c r="K12" s="15" t="s">
        <v>17</v>
      </c>
      <c r="L12" s="15" t="s">
        <v>18</v>
      </c>
      <c r="M12" s="15" t="s">
        <v>19</v>
      </c>
      <c r="N12" s="15" t="s">
        <v>20</v>
      </c>
      <c r="P12" s="15" t="s">
        <v>311</v>
      </c>
      <c r="Q12" s="15" t="s">
        <v>22</v>
      </c>
      <c r="R12" s="15" t="s">
        <v>312</v>
      </c>
      <c r="S12" s="15" t="s">
        <v>313</v>
      </c>
      <c r="T12" s="15" t="s">
        <v>47</v>
      </c>
      <c r="U12" s="15"/>
      <c r="V12" s="15"/>
    </row>
    <row r="13" spans="2:45" ht="267" customHeight="1">
      <c r="B13" s="13" t="s">
        <v>96</v>
      </c>
      <c r="D13" s="16" t="s">
        <v>98</v>
      </c>
      <c r="F13" s="13" t="s">
        <v>314</v>
      </c>
      <c r="G13" s="17"/>
      <c r="H13" s="18" t="s">
        <v>99</v>
      </c>
      <c r="I13" s="17"/>
      <c r="J13" s="19" t="s">
        <v>38</v>
      </c>
      <c r="K13" s="19" t="s">
        <v>39</v>
      </c>
      <c r="L13" s="19" t="s">
        <v>40</v>
      </c>
      <c r="M13" s="19" t="s">
        <v>41</v>
      </c>
      <c r="N13" s="19" t="s">
        <v>42</v>
      </c>
      <c r="O13" s="17"/>
      <c r="P13" s="13" t="s">
        <v>315</v>
      </c>
      <c r="Q13" s="13" t="s">
        <v>316</v>
      </c>
      <c r="R13" s="13" t="s">
        <v>317</v>
      </c>
      <c r="S13" s="13" t="s">
        <v>47</v>
      </c>
      <c r="T13" s="13" t="s">
        <v>47</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 customHeight="1">
      <c r="B14" s="13" t="s">
        <v>96</v>
      </c>
      <c r="D14" s="16" t="s">
        <v>100</v>
      </c>
      <c r="F14" s="13" t="s">
        <v>318</v>
      </c>
      <c r="H14" s="14">
        <v>2</v>
      </c>
      <c r="I14" s="7"/>
      <c r="J14" s="15" t="s">
        <v>319</v>
      </c>
      <c r="K14" s="15" t="s">
        <v>320</v>
      </c>
      <c r="L14" s="15" t="s">
        <v>321</v>
      </c>
      <c r="M14" s="15" t="s">
        <v>322</v>
      </c>
      <c r="N14" s="15" t="s">
        <v>323</v>
      </c>
      <c r="P14" s="16" t="s">
        <v>324</v>
      </c>
      <c r="Q14" s="16" t="s">
        <v>325</v>
      </c>
      <c r="R14" s="16" t="s">
        <v>47</v>
      </c>
      <c r="S14" s="16" t="s">
        <v>47</v>
      </c>
      <c r="T14" s="16" t="s">
        <v>47</v>
      </c>
      <c r="U14" s="15"/>
      <c r="V14" s="15"/>
    </row>
    <row r="15" spans="2:45" ht="17">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F830-2E4D-1A41-BBFB-EF30EEC73EAF}">
  <dimension ref="B8:AS27"/>
  <sheetViews>
    <sheetView zoomScale="90"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319" customHeight="1" thickBot="1">
      <c r="B12" s="13" t="s">
        <v>96</v>
      </c>
      <c r="D12" s="63" t="s">
        <v>101</v>
      </c>
      <c r="E12" s="64"/>
      <c r="F12" s="13" t="s">
        <v>326</v>
      </c>
      <c r="H12" s="35" t="s">
        <v>102</v>
      </c>
      <c r="J12" s="15" t="s">
        <v>16</v>
      </c>
      <c r="K12" s="15" t="s">
        <v>17</v>
      </c>
      <c r="L12" s="15" t="s">
        <v>18</v>
      </c>
      <c r="M12" s="15" t="s">
        <v>19</v>
      </c>
      <c r="N12" s="15" t="s">
        <v>20</v>
      </c>
      <c r="P12" s="15" t="s">
        <v>311</v>
      </c>
      <c r="Q12" s="15" t="s">
        <v>22</v>
      </c>
      <c r="R12" s="15" t="s">
        <v>327</v>
      </c>
      <c r="S12" s="15" t="s">
        <v>289</v>
      </c>
      <c r="T12" s="15" t="s">
        <v>47</v>
      </c>
      <c r="U12" s="15"/>
      <c r="V12" s="15"/>
    </row>
    <row r="13" spans="2:45" ht="267" customHeight="1" thickBot="1">
      <c r="B13" s="13" t="s">
        <v>96</v>
      </c>
      <c r="D13" s="16" t="s">
        <v>103</v>
      </c>
      <c r="F13" s="36" t="s">
        <v>248</v>
      </c>
      <c r="G13" s="17"/>
      <c r="H13" s="18" t="s">
        <v>3</v>
      </c>
      <c r="I13" s="17"/>
      <c r="J13" s="19" t="s">
        <v>16</v>
      </c>
      <c r="K13" s="19" t="s">
        <v>17</v>
      </c>
      <c r="L13" s="19" t="s">
        <v>18</v>
      </c>
      <c r="M13" s="19" t="s">
        <v>19</v>
      </c>
      <c r="N13" s="19" t="s">
        <v>20</v>
      </c>
      <c r="O13" s="17"/>
      <c r="P13" s="13" t="s">
        <v>311</v>
      </c>
      <c r="Q13" s="13" t="s">
        <v>22</v>
      </c>
      <c r="R13" s="13" t="s">
        <v>327</v>
      </c>
      <c r="S13" s="13" t="s">
        <v>289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 customHeight="1">
      <c r="B14" s="13" t="s">
        <v>96</v>
      </c>
      <c r="D14" s="16" t="s">
        <v>104</v>
      </c>
      <c r="F14" s="13" t="s">
        <v>328</v>
      </c>
      <c r="H14" s="14">
        <v>4</v>
      </c>
      <c r="I14" s="7"/>
      <c r="J14" s="15" t="s">
        <v>38</v>
      </c>
      <c r="K14" s="15" t="s">
        <v>39</v>
      </c>
      <c r="L14" s="15" t="s">
        <v>40</v>
      </c>
      <c r="M14" s="15" t="s">
        <v>41</v>
      </c>
      <c r="N14" s="15" t="s">
        <v>42</v>
      </c>
      <c r="P14" s="16" t="s">
        <v>329</v>
      </c>
      <c r="Q14" s="16" t="s">
        <v>315</v>
      </c>
      <c r="R14" s="16" t="s">
        <v>47</v>
      </c>
      <c r="S14" s="16" t="s">
        <v>47</v>
      </c>
      <c r="T14" s="16" t="s">
        <v>47</v>
      </c>
      <c r="U14" s="16"/>
      <c r="V14" s="16"/>
    </row>
    <row r="15" spans="2:45" ht="17">
      <c r="B15" s="13" t="s">
        <v>96</v>
      </c>
      <c r="D15" s="37" t="s">
        <v>105</v>
      </c>
      <c r="E15" s="37"/>
      <c r="F15" s="37" t="s">
        <v>106</v>
      </c>
      <c r="H15" s="14"/>
      <c r="J15" s="15" t="s">
        <v>38</v>
      </c>
      <c r="K15" s="15" t="s">
        <v>39</v>
      </c>
      <c r="L15" s="15" t="s">
        <v>40</v>
      </c>
      <c r="M15" s="15" t="s">
        <v>41</v>
      </c>
      <c r="N15" s="15" t="s">
        <v>42</v>
      </c>
      <c r="P15" s="16" t="s">
        <v>329</v>
      </c>
      <c r="Q15" s="16" t="s">
        <v>315</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1A87-2ADE-2B4A-BCBA-490770C05FCA}">
  <dimension ref="B8:AS27"/>
  <sheetViews>
    <sheetView zoomScale="75"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96</v>
      </c>
      <c r="D12" s="63" t="s">
        <v>107</v>
      </c>
      <c r="E12" s="64"/>
      <c r="F12" s="13" t="s">
        <v>330</v>
      </c>
      <c r="H12" s="14">
        <v>6</v>
      </c>
      <c r="J12" s="15" t="s">
        <v>5</v>
      </c>
      <c r="K12" s="15" t="s">
        <v>6</v>
      </c>
      <c r="L12" s="15" t="s">
        <v>7</v>
      </c>
      <c r="M12" s="15" t="s">
        <v>8</v>
      </c>
      <c r="N12" s="15" t="s">
        <v>9</v>
      </c>
      <c r="P12" s="15" t="s">
        <v>311</v>
      </c>
      <c r="Q12" s="15" t="s">
        <v>331</v>
      </c>
      <c r="R12" s="15" t="s">
        <v>332</v>
      </c>
      <c r="S12" s="15" t="s">
        <v>47</v>
      </c>
      <c r="T12" s="15" t="s">
        <v>47</v>
      </c>
      <c r="U12" s="15"/>
      <c r="V12" s="15"/>
    </row>
    <row r="13" spans="2:45" ht="219" customHeight="1">
      <c r="B13" s="13" t="s">
        <v>96</v>
      </c>
      <c r="D13" s="16" t="s">
        <v>108</v>
      </c>
      <c r="F13" s="13" t="s">
        <v>333</v>
      </c>
      <c r="G13" s="17"/>
      <c r="H13" s="18" t="s">
        <v>109</v>
      </c>
      <c r="I13" s="17"/>
      <c r="J13" s="19" t="s">
        <v>16</v>
      </c>
      <c r="K13" s="19" t="s">
        <v>17</v>
      </c>
      <c r="L13" s="19" t="s">
        <v>18</v>
      </c>
      <c r="M13" s="19" t="s">
        <v>19</v>
      </c>
      <c r="N13" s="19" t="s">
        <v>20</v>
      </c>
      <c r="O13" s="17"/>
      <c r="P13" s="13" t="s">
        <v>311</v>
      </c>
      <c r="Q13" s="13" t="s">
        <v>332</v>
      </c>
      <c r="R13" s="13" t="s">
        <v>334</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96</v>
      </c>
      <c r="D14" s="16" t="s">
        <v>110</v>
      </c>
      <c r="F14" s="13" t="s">
        <v>336</v>
      </c>
      <c r="H14" s="14">
        <v>4</v>
      </c>
      <c r="I14" s="7"/>
      <c r="J14" s="15" t="s">
        <v>26</v>
      </c>
      <c r="K14" s="15" t="s">
        <v>27</v>
      </c>
      <c r="L14" s="15" t="s">
        <v>28</v>
      </c>
      <c r="M14" s="15" t="s">
        <v>29</v>
      </c>
      <c r="N14" s="15" t="s">
        <v>30</v>
      </c>
      <c r="P14" s="16" t="s">
        <v>337</v>
      </c>
      <c r="Q14" s="16" t="s">
        <v>309</v>
      </c>
      <c r="R14" s="16" t="s">
        <v>292</v>
      </c>
      <c r="S14" s="16" t="s">
        <v>338</v>
      </c>
      <c r="T14" s="16" t="s">
        <v>47</v>
      </c>
      <c r="U14" s="16"/>
      <c r="V14" s="16"/>
    </row>
    <row r="15" spans="2:45" ht="211" customHeight="1">
      <c r="B15" s="13" t="s">
        <v>96</v>
      </c>
      <c r="D15" s="16" t="s">
        <v>111</v>
      </c>
      <c r="F15" s="38" t="s">
        <v>112</v>
      </c>
      <c r="H15" s="14">
        <v>3</v>
      </c>
      <c r="J15" s="15" t="s">
        <v>38</v>
      </c>
      <c r="K15" s="15" t="s">
        <v>39</v>
      </c>
      <c r="L15" s="15" t="s">
        <v>40</v>
      </c>
      <c r="M15" s="15" t="s">
        <v>41</v>
      </c>
      <c r="N15" s="15" t="s">
        <v>42</v>
      </c>
      <c r="P15" s="16" t="s">
        <v>339</v>
      </c>
      <c r="Q15" s="16" t="s">
        <v>315</v>
      </c>
      <c r="R15" s="16" t="s">
        <v>340</v>
      </c>
      <c r="S15" s="16" t="s">
        <v>47</v>
      </c>
      <c r="T15" s="16" t="s">
        <v>47</v>
      </c>
      <c r="U15" s="16"/>
      <c r="V15" s="16"/>
    </row>
    <row r="16" spans="2:45" ht="156" customHeight="1">
      <c r="B16" s="13" t="s">
        <v>96</v>
      </c>
      <c r="D16" s="16" t="s">
        <v>113</v>
      </c>
      <c r="F16" s="13" t="s">
        <v>341</v>
      </c>
      <c r="H16" s="14"/>
      <c r="J16" s="15" t="s">
        <v>319</v>
      </c>
      <c r="K16" s="15" t="s">
        <v>320</v>
      </c>
      <c r="L16" s="15" t="s">
        <v>321</v>
      </c>
      <c r="M16" s="15" t="s">
        <v>322</v>
      </c>
      <c r="N16" s="15" t="s">
        <v>323</v>
      </c>
      <c r="P16" s="16" t="s">
        <v>324</v>
      </c>
      <c r="Q16" s="16" t="s">
        <v>342</v>
      </c>
      <c r="R16" s="16" t="s">
        <v>343</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7E0C-5A20-1947-9D34-E0C504B2F34D}">
  <dimension ref="B8:AS27"/>
  <sheetViews>
    <sheetView zoomScale="75" workbookViewId="0"/>
  </sheetViews>
  <sheetFormatPr baseColWidth="10" defaultRowHeight="16"/>
  <cols>
    <col min="1" max="1" width="10.83203125" style="5"/>
    <col min="2" max="2" width="24.83203125" style="5" customWidth="1"/>
    <col min="3" max="3" width="2.83203125" style="5" customWidth="1"/>
    <col min="4" max="4" width="32.83203125" style="5" customWidth="1"/>
    <col min="5" max="5" width="2.83203125" style="5" customWidth="1"/>
    <col min="6" max="6" width="48.83203125" style="5" customWidth="1"/>
    <col min="7" max="7" width="2.83203125" style="5" customWidth="1"/>
    <col min="8" max="8" width="10.83203125" style="12"/>
    <col min="9" max="9" width="2.83203125" style="5" customWidth="1"/>
    <col min="10" max="14" width="16.83203125" style="7" customWidth="1"/>
    <col min="15" max="15" width="2.83203125" style="5" customWidth="1"/>
    <col min="16" max="16384" width="10.8320312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7" thickBot="1"/>
    <row r="12" spans="2:45" ht="247" customHeight="1" thickBot="1">
      <c r="B12" s="13" t="s">
        <v>96</v>
      </c>
      <c r="D12" s="63" t="s">
        <v>114</v>
      </c>
      <c r="E12" s="64"/>
      <c r="F12" s="13" t="s">
        <v>344</v>
      </c>
      <c r="H12" s="14">
        <v>6</v>
      </c>
      <c r="J12" s="15" t="s">
        <v>5</v>
      </c>
      <c r="K12" s="15" t="s">
        <v>6</v>
      </c>
      <c r="L12" s="15" t="s">
        <v>7</v>
      </c>
      <c r="M12" s="15" t="s">
        <v>8</v>
      </c>
      <c r="N12" s="15" t="s">
        <v>9</v>
      </c>
      <c r="P12" s="15" t="s">
        <v>311</v>
      </c>
      <c r="Q12" s="15" t="s">
        <v>331</v>
      </c>
      <c r="R12" s="15" t="s">
        <v>345</v>
      </c>
      <c r="S12" s="15" t="s">
        <v>47</v>
      </c>
      <c r="T12" s="15" t="s">
        <v>47</v>
      </c>
      <c r="U12" s="15"/>
      <c r="V12" s="15"/>
    </row>
    <row r="13" spans="2:45" ht="219" customHeight="1">
      <c r="B13" s="13" t="s">
        <v>96</v>
      </c>
      <c r="D13" s="16" t="s">
        <v>115</v>
      </c>
      <c r="F13" s="13" t="s">
        <v>346</v>
      </c>
      <c r="G13" s="17"/>
      <c r="H13" s="18" t="s">
        <v>109</v>
      </c>
      <c r="I13" s="17"/>
      <c r="J13" s="19" t="s">
        <v>16</v>
      </c>
      <c r="K13" s="19" t="s">
        <v>17</v>
      </c>
      <c r="L13" s="19" t="s">
        <v>18</v>
      </c>
      <c r="M13" s="19" t="s">
        <v>19</v>
      </c>
      <c r="N13" s="19" t="s">
        <v>20</v>
      </c>
      <c r="O13" s="17"/>
      <c r="P13" s="13" t="s">
        <v>311</v>
      </c>
      <c r="Q13" s="13" t="s">
        <v>347</v>
      </c>
      <c r="R13" s="13" t="s">
        <v>334</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1" customHeight="1">
      <c r="B14" s="13" t="s">
        <v>96</v>
      </c>
      <c r="D14" s="16" t="s">
        <v>116</v>
      </c>
      <c r="F14" s="13" t="s">
        <v>348</v>
      </c>
      <c r="H14" s="14">
        <v>4</v>
      </c>
      <c r="I14" s="7"/>
      <c r="J14" s="15" t="s">
        <v>26</v>
      </c>
      <c r="K14" s="15" t="s">
        <v>27</v>
      </c>
      <c r="L14" s="15" t="s">
        <v>28</v>
      </c>
      <c r="M14" s="15" t="s">
        <v>29</v>
      </c>
      <c r="N14" s="15" t="s">
        <v>30</v>
      </c>
      <c r="P14" s="16" t="s">
        <v>349</v>
      </c>
      <c r="Q14" s="16" t="s">
        <v>309</v>
      </c>
      <c r="R14" s="16" t="s">
        <v>292</v>
      </c>
      <c r="S14" s="16" t="s">
        <v>338</v>
      </c>
      <c r="T14" s="16" t="s">
        <v>47</v>
      </c>
      <c r="U14" s="16"/>
      <c r="V14" s="16"/>
    </row>
    <row r="15" spans="2:45" ht="211" customHeight="1">
      <c r="B15" s="13" t="s">
        <v>96</v>
      </c>
      <c r="D15" s="16" t="s">
        <v>117</v>
      </c>
      <c r="F15" s="38" t="s">
        <v>112</v>
      </c>
      <c r="H15" s="14">
        <v>3</v>
      </c>
      <c r="J15" s="15" t="s">
        <v>38</v>
      </c>
      <c r="K15" s="15" t="s">
        <v>39</v>
      </c>
      <c r="L15" s="15" t="s">
        <v>40</v>
      </c>
      <c r="M15" s="15" t="s">
        <v>41</v>
      </c>
      <c r="N15" s="15" t="s">
        <v>42</v>
      </c>
      <c r="P15" s="16" t="s">
        <v>350</v>
      </c>
      <c r="Q15" s="16" t="s">
        <v>315</v>
      </c>
      <c r="R15" s="16" t="s">
        <v>340</v>
      </c>
      <c r="S15" s="16" t="s">
        <v>351</v>
      </c>
      <c r="T15" s="16" t="s">
        <v>47</v>
      </c>
      <c r="U15" s="16"/>
      <c r="V15" s="16"/>
    </row>
    <row r="16" spans="2:45" ht="156" customHeight="1">
      <c r="B16" s="13" t="s">
        <v>96</v>
      </c>
      <c r="D16" s="13" t="s">
        <v>118</v>
      </c>
      <c r="F16" s="13" t="s">
        <v>352</v>
      </c>
      <c r="H16" s="14"/>
      <c r="J16" s="15" t="s">
        <v>319</v>
      </c>
      <c r="K16" s="15" t="s">
        <v>320</v>
      </c>
      <c r="L16" s="15" t="s">
        <v>321</v>
      </c>
      <c r="M16" s="15" t="s">
        <v>322</v>
      </c>
      <c r="N16" s="15" t="s">
        <v>323</v>
      </c>
      <c r="P16" s="16" t="s">
        <v>324</v>
      </c>
      <c r="Q16" s="16" t="s">
        <v>353</v>
      </c>
      <c r="R16" s="16" t="s">
        <v>354</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DDaTRoleSummaries</vt:lpstr>
      <vt:lpstr>DataEngineer</vt:lpstr>
      <vt:lpstr>DataScientist</vt:lpstr>
      <vt:lpstr>PerformanceAnalyst</vt:lpstr>
      <vt:lpstr>BusinessRelationshipManager</vt:lpstr>
      <vt:lpstr>ChangeandReleaseManager</vt:lpstr>
      <vt:lpstr>CommandandControl</vt:lpstr>
      <vt:lpstr>ApplicationsOperations</vt:lpstr>
      <vt:lpstr>EngineerEndUser</vt:lpstr>
      <vt:lpstr>EngineerInfrastructure</vt:lpstr>
      <vt:lpstr>IncidentManager</vt:lpstr>
      <vt:lpstr>ITServiceManager</vt:lpstr>
      <vt:lpstr>ProblemManager</vt:lpstr>
      <vt:lpstr>ServiceDeskManager</vt:lpstr>
      <vt:lpstr>ServiceTransitionManager</vt:lpstr>
      <vt:lpstr>BusinessAnalysis</vt:lpstr>
      <vt:lpstr>Delivery</vt:lpstr>
      <vt:lpstr>ProductManager</vt:lpstr>
      <vt:lpstr>QATAnalyst</vt:lpstr>
      <vt:lpstr>TestEngineer</vt:lpstr>
      <vt:lpstr>TestManager</vt:lpstr>
      <vt:lpstr>DataArchitect</vt:lpstr>
      <vt:lpstr>DevOps</vt:lpstr>
      <vt:lpstr>InfrastructureEngineer</vt:lpstr>
      <vt:lpstr>NetworkArchitect</vt:lpstr>
      <vt:lpstr>SecurityArchitect</vt:lpstr>
      <vt:lpstr>SoftwareDeveloper</vt:lpstr>
      <vt:lpstr>TechnicalArchitect</vt:lpstr>
      <vt:lpstr>ContentDesigner</vt:lpstr>
      <vt:lpstr>GraphicInteractionDesigner</vt:lpstr>
      <vt:lpstr>ServiceDesigner</vt:lpstr>
      <vt:lpstr>TechnicalWriter</vt:lpstr>
      <vt:lpstr>UserResearcher</vt:lpstr>
      <vt:lpstr>DDaTRoleSummaries!Print_Area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DDaT Role Summaries</dc:title>
  <dc:subject/>
  <dc:creator>John Godsell</dc:creator>
  <cp:keywords/>
  <dc:description/>
  <cp:lastModifiedBy>Ian Seward</cp:lastModifiedBy>
  <cp:lastPrinted>2019-05-21T18:06:14Z</cp:lastPrinted>
  <dcterms:created xsi:type="dcterms:W3CDTF">2019-03-07T16:18:16Z</dcterms:created>
  <dcterms:modified xsi:type="dcterms:W3CDTF">2019-10-29T18:37:24Z</dcterms:modified>
  <cp:category/>
</cp:coreProperties>
</file>